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95"/>
  </bookViews>
  <sheets>
    <sheet name="Contents" sheetId="17" r:id="rId1"/>
    <sheet name="A1" sheetId="1" r:id="rId2"/>
    <sheet name="A2" sheetId="2" r:id="rId3"/>
    <sheet name="A3" sheetId="3" r:id="rId4"/>
    <sheet name="A4" sheetId="5" r:id="rId5"/>
    <sheet name="A5" sheetId="6" r:id="rId6"/>
    <sheet name="A6" sheetId="4" r:id="rId7"/>
    <sheet name="A7" sheetId="7" r:id="rId8"/>
    <sheet name="A8" sheetId="8" r:id="rId9"/>
    <sheet name="A9" sheetId="9" r:id="rId10"/>
    <sheet name="B1" sheetId="10" r:id="rId11"/>
    <sheet name="B2" sheetId="11" r:id="rId12"/>
    <sheet name="B3" sheetId="15" r:id="rId13"/>
    <sheet name="B4" sheetId="12" r:id="rId14"/>
    <sheet name="B5" sheetId="13" r:id="rId15"/>
    <sheet name="B6" sheetId="14" r:id="rId16"/>
  </sheets>
  <calcPr calcId="145621"/>
</workbook>
</file>

<file path=xl/calcChain.xml><?xml version="1.0" encoding="utf-8"?>
<calcChain xmlns="http://schemas.openxmlformats.org/spreadsheetml/2006/main">
  <c r="D15" i="15" l="1"/>
  <c r="D14" i="15"/>
  <c r="D13" i="15"/>
  <c r="D12" i="15"/>
  <c r="D11" i="15"/>
  <c r="D10" i="15"/>
  <c r="D9" i="15"/>
  <c r="D8" i="15"/>
  <c r="D7" i="15"/>
  <c r="D6" i="15"/>
  <c r="D5" i="15"/>
  <c r="D4" i="15"/>
</calcChain>
</file>

<file path=xl/sharedStrings.xml><?xml version="1.0" encoding="utf-8"?>
<sst xmlns="http://schemas.openxmlformats.org/spreadsheetml/2006/main" count="453" uniqueCount="338">
  <si>
    <t>Interval</t>
  </si>
  <si>
    <t>Readmissions</t>
  </si>
  <si>
    <t>Percent Readmissions</t>
  </si>
  <si>
    <t>Cumulative Readmissions</t>
  </si>
  <si>
    <t>Cumulative Pct. of Readmissions</t>
  </si>
  <si>
    <t>1 week</t>
  </si>
  <si>
    <t>2 weeks</t>
  </si>
  <si>
    <t>3 weeks</t>
  </si>
  <si>
    <t>4 weeks</t>
  </si>
  <si>
    <t>Note: Analyses exclude obstetric and primary psychiatric discharges.</t>
  </si>
  <si>
    <t>Source: CHIA analysis of the Massachusetts Hospital Inpatient Discharge Databases (July 2012 – June 2013).</t>
  </si>
  <si>
    <t>Readmissions by Age</t>
  </si>
  <si>
    <t/>
  </si>
  <si>
    <t>Discharges</t>
  </si>
  <si>
    <t>Readmission Rate</t>
  </si>
  <si>
    <t>Number</t>
  </si>
  <si>
    <t>Percent</t>
  </si>
  <si>
    <t>Age</t>
  </si>
  <si>
    <t>18-24</t>
  </si>
  <si>
    <t>25-34</t>
  </si>
  <si>
    <t>35-44</t>
  </si>
  <si>
    <t>45-54</t>
  </si>
  <si>
    <t>55-64</t>
  </si>
  <si>
    <t>65-74</t>
  </si>
  <si>
    <t>75-84</t>
  </si>
  <si>
    <t>85+</t>
  </si>
  <si>
    <t>All</t>
  </si>
  <si>
    <t>Readmissions by Discharge Setting</t>
  </si>
  <si>
    <t>Discharge Setting</t>
  </si>
  <si>
    <t>Home</t>
  </si>
  <si>
    <t>SNF</t>
  </si>
  <si>
    <t>HHA</t>
  </si>
  <si>
    <t>Hospice</t>
  </si>
  <si>
    <t>Other</t>
  </si>
  <si>
    <t>Readmissions by Payer Type</t>
  </si>
  <si>
    <t>Payer Type</t>
  </si>
  <si>
    <t>Medicare</t>
  </si>
  <si>
    <t>Medicaid</t>
  </si>
  <si>
    <t>Top Discharge Diagnoses with Highest Number of Readmissions</t>
  </si>
  <si>
    <t>Discharge Diagnosis</t>
  </si>
  <si>
    <t>HEART FAILURE</t>
  </si>
  <si>
    <t>CHRONIC OBSTRUCTIVE PULMONARY DISEASE</t>
  </si>
  <si>
    <t>SEPTICEMIA &amp; DISSEMINATED INFECTIONS</t>
  </si>
  <si>
    <t>OTHER PNEUMONIA</t>
  </si>
  <si>
    <t>RENAL FAILURE</t>
  </si>
  <si>
    <t>KIDNEY &amp; URINARY TRACT INFECTIONS</t>
  </si>
  <si>
    <t>CARDIAC ARRHYTHMIA &amp; CONDUCTION DISORDERS</t>
  </si>
  <si>
    <t>CELLULITIS &amp; OTHER BACTERIAL SKIN INFECTIONS</t>
  </si>
  <si>
    <t>ALCOHOL ABUSE &amp; DEPENDENCE</t>
  </si>
  <si>
    <t>PULMONARY EDEMA &amp; RESPIRATORY FAILURE</t>
  </si>
  <si>
    <t>MAJOR RESPIRATORY INFECTIONS &amp; INFLAMMATIONS</t>
  </si>
  <si>
    <t>OTHER DIGESTIVE SYSTEM DIAGNOSES</t>
  </si>
  <si>
    <t>MAJOR SMALL &amp; LARGE BOWEL PROCEDURES</t>
  </si>
  <si>
    <t>MAJOR GASTROINTESTINAL &amp; PERITONEAL INFECTIONS</t>
  </si>
  <si>
    <t>DISORDERS OF PANCREAS EXCEPT MALIGNANCY</t>
  </si>
  <si>
    <t>NON-BACTERIAL GASTROENTERITIS, NAUSEA &amp; VOMITING</t>
  </si>
  <si>
    <t>OTHER &amp; UNSPECIFIED GASTROINTESTINAL HEMORRHAGE</t>
  </si>
  <si>
    <t>INTESTINAL OBSTRUCTION</t>
  </si>
  <si>
    <t>CVA &amp; PRECEREBRAL OCCLUSION W INFARCT</t>
  </si>
  <si>
    <t>ACUTE MYOCARDIAL INFARCTION</t>
  </si>
  <si>
    <t>Note: Diagnostic categories are defined by the All-Payer Refined Diagnosis-Related Group (APR-DRG).  Analyses exclude obstetric and primary psychiatric discharges.</t>
  </si>
  <si>
    <t>SICKLE CELL ANEMIA CRISIS</t>
  </si>
  <si>
    <t>LIVER TRANSPLANT &amp;/OR INTESTINAL TRANSPLANT</t>
  </si>
  <si>
    <t>HEPATIC COMA &amp; OTHER MAJOR ACUTE LIVER DISORDERS</t>
  </si>
  <si>
    <t>ALCOHOLIC LIVER DISEASE</t>
  </si>
  <si>
    <t>KIDNEY TRANSPLANT</t>
  </si>
  <si>
    <t>OTHER DISORDERS OF THE LIVER</t>
  </si>
  <si>
    <t>HIV W MULTIPLE MAJOR HIV RELATED CONDITIONS</t>
  </si>
  <si>
    <t>HIV W MULTIPLE SIGNIFICANT HIV RELATED CONDITIONS</t>
  </si>
  <si>
    <t>RENAL DIALYSIS ACCESS DEVICE PROCEDURE ONLY</t>
  </si>
  <si>
    <t>INBORN ERRORS OF METABOLISM</t>
  </si>
  <si>
    <t>OTHER KIDNEY, URINARY TRACT &amp; RELATED PROCEDURES</t>
  </si>
  <si>
    <t>HIV W MAJOR HIV RELATED CONDITION</t>
  </si>
  <si>
    <t>NEPHRITIS &amp; NEPHROSIS</t>
  </si>
  <si>
    <t>MUSCULOSKELETAL MALIGNANCY &amp; PATHOL FRACTURE D/T MUSCSKEL MALIG</t>
  </si>
  <si>
    <t>OTHER HEPATOBILIARY, PANCREAS &amp; ABDOMINAL PROCEDURES</t>
  </si>
  <si>
    <t>MAJOR BLADDER PROCEDURES</t>
  </si>
  <si>
    <t>MALFUNCTION, REACTION, COMPLIC OF GENITOURINARY DEVICE OR PROC</t>
  </si>
  <si>
    <t>Readmissions of Patients with Frequent Hospitalizations</t>
  </si>
  <si>
    <t>'</t>
  </si>
  <si>
    <t>Patients with Frequent Hospitalizations</t>
  </si>
  <si>
    <t>Patients without Frequent Hospitalizations</t>
  </si>
  <si>
    <t>Patients with Frequent Hospitalizations by Age</t>
  </si>
  <si>
    <t>18-44</t>
  </si>
  <si>
    <t>45-64</t>
  </si>
  <si>
    <t>75+</t>
  </si>
  <si>
    <t>Patients with Frequent Hospitalizations by Payer Type</t>
  </si>
  <si>
    <t>Readmission Rates by Hospital</t>
  </si>
  <si>
    <t>Hospital</t>
  </si>
  <si>
    <t>Discharges, 2011</t>
  </si>
  <si>
    <t>Readmissions, 2011</t>
  </si>
  <si>
    <t>Readmission Rate, 2011</t>
  </si>
  <si>
    <t>Discharges, 2013</t>
  </si>
  <si>
    <t>Readmissions, 2013</t>
  </si>
  <si>
    <t>Readmission Rate, 2013</t>
  </si>
  <si>
    <t>Anna Jaques Hospital</t>
  </si>
  <si>
    <t>Athol Memorial Hospital</t>
  </si>
  <si>
    <t>Baystate Franklin Medical Center</t>
  </si>
  <si>
    <t>Baystate Mary Lane Hospital</t>
  </si>
  <si>
    <t>Baystate Medical Center</t>
  </si>
  <si>
    <t>Berkshire Medical Center - Berkshire Campus</t>
  </si>
  <si>
    <t>Beth Israel Deaconess Hospital - Needham</t>
  </si>
  <si>
    <t>Beth Israel Deaconess Medical Center - East Campus</t>
  </si>
  <si>
    <t>Beth Israel Deconess Hospital - Milton</t>
  </si>
  <si>
    <t>Boston Medical Center - Menino Pavilion Campus</t>
  </si>
  <si>
    <t>Brigham and Women's Faulkner Hospital</t>
  </si>
  <si>
    <t>Brigham and Women's Hospital</t>
  </si>
  <si>
    <t>Cambridge Health Alliance</t>
  </si>
  <si>
    <t>Cape Cod Hospital</t>
  </si>
  <si>
    <t>Clinton Hospital</t>
  </si>
  <si>
    <t>Cooley Dickinson Hospital</t>
  </si>
  <si>
    <t>Emerson Hospital</t>
  </si>
  <si>
    <t>Fairview Hospital</t>
  </si>
  <si>
    <t>Falmouth Hospital</t>
  </si>
  <si>
    <t>Hallmark Health - Melrose-Wakefield Hospital Campus</t>
  </si>
  <si>
    <t>Harrington Memorial Hospital</t>
  </si>
  <si>
    <t>HealthAlliance Hospital</t>
  </si>
  <si>
    <t>Heywood Hospital</t>
  </si>
  <si>
    <t>Holyoke Medical Center</t>
  </si>
  <si>
    <t>Jordan Hospital</t>
  </si>
  <si>
    <t>Lahey Clinic - Burlington Campus</t>
  </si>
  <si>
    <t>Lawrence General Hospital</t>
  </si>
  <si>
    <t>Lowell General Hospital</t>
  </si>
  <si>
    <t>Marlborough Hospital</t>
  </si>
  <si>
    <t>Martha's Vineyard Hospital</t>
  </si>
  <si>
    <t>Massachusetts General Hospital</t>
  </si>
  <si>
    <t>Mercy Medical Center - Springfield Campus</t>
  </si>
  <si>
    <t>Merrimack Valley Hospital</t>
  </si>
  <si>
    <t>MetroWest Medical Center - Framingham Campus</t>
  </si>
  <si>
    <t>Milford Regional Medical Center</t>
  </si>
  <si>
    <t>Morton Hospital, A Steward Family Hospital, Inc.</t>
  </si>
  <si>
    <t>Mount Auburn Hospital</t>
  </si>
  <si>
    <t>Nantucket Cottage Hospital</t>
  </si>
  <si>
    <t>Nashoba Valley Medical Center</t>
  </si>
  <si>
    <t>Newton-Wellesley Hospital</t>
  </si>
  <si>
    <t>Noble Hospital</t>
  </si>
  <si>
    <t>North Adams Regional Hospital</t>
  </si>
  <si>
    <t>North Shore Medical Center</t>
  </si>
  <si>
    <t>Northeast Hospital - Beverly Campus</t>
  </si>
  <si>
    <t>Quincy Medical Center, A Steward Family Hospital, Inc.</t>
  </si>
  <si>
    <t>Saint Vincent Hospital</t>
  </si>
  <si>
    <t>Signature Healthcare Brockton Hospital</t>
  </si>
  <si>
    <t>South Shore Hospital</t>
  </si>
  <si>
    <t>Southcoast Hospitals Group - St. Luke's Campus</t>
  </si>
  <si>
    <t>Steward Carney Hospital, Inc.</t>
  </si>
  <si>
    <t>Steward Good Samaritan Medical Center - Brockton Campus</t>
  </si>
  <si>
    <t>Steward Holy Family Hospital, Inc.</t>
  </si>
  <si>
    <t>Steward Norwood Hospital, Inc.</t>
  </si>
  <si>
    <t>Steward Saint Anne's Hospital, Inc.</t>
  </si>
  <si>
    <t>Steward St. Elizabeth's Medical Center</t>
  </si>
  <si>
    <t>Sturdy Memorial Hospital</t>
  </si>
  <si>
    <t>Tufts Medical Center</t>
  </si>
  <si>
    <t>UMass Memorial Medical Center - University Campus</t>
  </si>
  <si>
    <t>Winchester Hospital</t>
  </si>
  <si>
    <t>Wing Memorial Hospital</t>
  </si>
  <si>
    <t>Source: CHIA analysis of the Massachusetts Hospital Inpatient Discharge Databases (July 2010 – June 2013).</t>
  </si>
  <si>
    <t>Hospital Region</t>
  </si>
  <si>
    <t>Observed Readmission Rate</t>
  </si>
  <si>
    <t>Berkshires</t>
  </si>
  <si>
    <t>Pioneer Valley / Franklin</t>
  </si>
  <si>
    <t>Central Massachusetts</t>
  </si>
  <si>
    <t>West Merrimack / Middlesex</t>
  </si>
  <si>
    <t>East Merrimack</t>
  </si>
  <si>
    <t>Upper North Shore</t>
  </si>
  <si>
    <t>Metro West</t>
  </si>
  <si>
    <t>Metro Boston</t>
  </si>
  <si>
    <t>Lower North Shore</t>
  </si>
  <si>
    <t>Norwood / Attleboro</t>
  </si>
  <si>
    <t>Metro South</t>
  </si>
  <si>
    <t>South Shore</t>
  </si>
  <si>
    <t>Fall River</t>
  </si>
  <si>
    <t>New Bedford</t>
  </si>
  <si>
    <t>Cape and Islands</t>
  </si>
  <si>
    <t>Hospital Type</t>
  </si>
  <si>
    <t>Community Hospital</t>
  </si>
  <si>
    <t>Teaching Hospital</t>
  </si>
  <si>
    <t>Academic Medical Center</t>
  </si>
  <si>
    <t>Speciality Hospital</t>
  </si>
  <si>
    <t>Tax Status</t>
  </si>
  <si>
    <t>For Profit</t>
  </si>
  <si>
    <t>Non-Profit</t>
  </si>
  <si>
    <t>Share Status</t>
  </si>
  <si>
    <t>Not Disproportionate</t>
  </si>
  <si>
    <t>Disproportionate</t>
  </si>
  <si>
    <t>Hospital Affiliation</t>
  </si>
  <si>
    <t>Not Affiliated</t>
  </si>
  <si>
    <t>Baystate Health</t>
  </si>
  <si>
    <t>Berkshire Health Systems</t>
  </si>
  <si>
    <t>CareGroup</t>
  </si>
  <si>
    <t>Cape Cod Healthcare</t>
  </si>
  <si>
    <t>Circle Health</t>
  </si>
  <si>
    <t>Lahey Health System</t>
  </si>
  <si>
    <t>Partners HealthCare</t>
  </si>
  <si>
    <t>Steward Health Care System</t>
  </si>
  <si>
    <t>Tenet Healthcare</t>
  </si>
  <si>
    <t>UMass Memorial Health Care</t>
  </si>
  <si>
    <t>Heywood Health Systems</t>
  </si>
  <si>
    <t>Patients</t>
  </si>
  <si>
    <t>Hospital-Wide Adult All-Payer Readmissions in Massachusetts: 2011-2013</t>
  </si>
  <si>
    <t>June 2015</t>
  </si>
  <si>
    <t>Databook</t>
  </si>
  <si>
    <t>Statewide All-Payer Readmissions</t>
  </si>
  <si>
    <t>Period Covered</t>
  </si>
  <si>
    <t xml:space="preserve">Location </t>
  </si>
  <si>
    <t>All-Payer Readmissions by Days Since Discharge</t>
  </si>
  <si>
    <t>July 2012 - June 2013</t>
  </si>
  <si>
    <t>A1</t>
  </si>
  <si>
    <t>A2</t>
  </si>
  <si>
    <t xml:space="preserve">All-Payer Readmissions by Discharge Setting </t>
  </si>
  <si>
    <t>A3</t>
  </si>
  <si>
    <t xml:space="preserve">All-Payer Readmissions by Payer Type </t>
  </si>
  <si>
    <t>A4</t>
  </si>
  <si>
    <t xml:space="preserve">Top Discharge Diagnoses with the Highest Number of Readmissions </t>
  </si>
  <si>
    <t>A5</t>
  </si>
  <si>
    <t xml:space="preserve">Top Discharge Diagnoses with the Highest Rate of Readmissions </t>
  </si>
  <si>
    <t>A6</t>
  </si>
  <si>
    <t>All-Payer Readmissions among Patients with Frequent Hospitalizations</t>
  </si>
  <si>
    <t>July 2010 - June 2013</t>
  </si>
  <si>
    <t>A7</t>
  </si>
  <si>
    <t>All-Payer Readmissions of Patients with Frequent Hospitalizations by Age</t>
  </si>
  <si>
    <t>A8</t>
  </si>
  <si>
    <t>A9</t>
  </si>
  <si>
    <t xml:space="preserve">All-Payer Readmissions by Hospital </t>
  </si>
  <si>
    <t xml:space="preserve">All-Payer Readmission Rates by Hospital </t>
  </si>
  <si>
    <t>B1</t>
  </si>
  <si>
    <t>B2</t>
  </si>
  <si>
    <t>B3</t>
  </si>
  <si>
    <t>B4</t>
  </si>
  <si>
    <t>B5</t>
  </si>
  <si>
    <t>B6</t>
  </si>
  <si>
    <t>RSRR, 2013</t>
  </si>
  <si>
    <t>Weighted RSRR</t>
  </si>
  <si>
    <t>14.1% - 16.9%</t>
  </si>
  <si>
    <t>13.6% - 16.9%</t>
  </si>
  <si>
    <t>12.7% - 16.4%</t>
  </si>
  <si>
    <t>13.7% - 15.4%</t>
  </si>
  <si>
    <t>14.3% - 16.7%</t>
  </si>
  <si>
    <t>12.1% - 15.6%</t>
  </si>
  <si>
    <t>14.8% - 16.9%</t>
  </si>
  <si>
    <t>14.3% - 17.1%</t>
  </si>
  <si>
    <t>14.3% - 16.2%</t>
  </si>
  <si>
    <t>14.8% - 16.8%</t>
  </si>
  <si>
    <t>12.6% - 14.9%</t>
  </si>
  <si>
    <t>13.8% - 17.2%</t>
  </si>
  <si>
    <t>12.9% - 15.7%</t>
  </si>
  <si>
    <t>12.5% - 15.7%</t>
  </si>
  <si>
    <t>14.3% - 18.7%</t>
  </si>
  <si>
    <t>12.3% - 15.1%</t>
  </si>
  <si>
    <t>15.1% - 17.7%</t>
  </si>
  <si>
    <t>12.4% - 15.8%</t>
  </si>
  <si>
    <t>13.1% - 15.8%</t>
  </si>
  <si>
    <t>13.6% - 16.8%</t>
  </si>
  <si>
    <t>12.8% - 15.3%</t>
  </si>
  <si>
    <t>13.3% - 15.7%</t>
  </si>
  <si>
    <t>14.5% - 16.6%</t>
  </si>
  <si>
    <t>13.8% - 16.9%</t>
  </si>
  <si>
    <t>11.9% - 16.9%</t>
  </si>
  <si>
    <t>14.2% - 15.8%</t>
  </si>
  <si>
    <t>13.4% - 15.7%</t>
  </si>
  <si>
    <t>13.9% - 16.9%</t>
  </si>
  <si>
    <t>13.6% - 16.1%</t>
  </si>
  <si>
    <t>13.2% - 15.8%</t>
  </si>
  <si>
    <t>13.3% - 17.3%</t>
  </si>
  <si>
    <t>8.9% - 13.5%</t>
  </si>
  <si>
    <t>12.7% - 15.4%</t>
  </si>
  <si>
    <t>13.1% - 16.3%</t>
  </si>
  <si>
    <t>12.9% - 16.4%</t>
  </si>
  <si>
    <t>13.2% - 15.3%</t>
  </si>
  <si>
    <t>13.4% - 16.2%</t>
  </si>
  <si>
    <t>14.3% - 16.4%</t>
  </si>
  <si>
    <t>14.9% - 17.4%</t>
  </si>
  <si>
    <t>13.8% - 15.8%</t>
  </si>
  <si>
    <t>14.9% - 16.6%</t>
  </si>
  <si>
    <t>13.9% - 16.6%</t>
  </si>
  <si>
    <t>13.7% - 16.2%</t>
  </si>
  <si>
    <t>15.4% - 18.5%</t>
  </si>
  <si>
    <t>12.4% - 15.2%</t>
  </si>
  <si>
    <t>14.9% - 16.8%</t>
  </si>
  <si>
    <t>14.2% - 16.7%</t>
  </si>
  <si>
    <t>13.0% - 16.8%</t>
  </si>
  <si>
    <t>14.2% - 17.0%</t>
  </si>
  <si>
    <t>14.7% - 17.0%</t>
  </si>
  <si>
    <t>13.3% - 16.0%</t>
  </si>
  <si>
    <t>14.0% - 17.9%</t>
  </si>
  <si>
    <t>13.7% - 16.0%</t>
  </si>
  <si>
    <t>13.0% - 16.3%</t>
  </si>
  <si>
    <t>14.0% - 16.0%</t>
  </si>
  <si>
    <t>13.0% - 15.7%</t>
  </si>
  <si>
    <t>14.4% - 17.0%</t>
  </si>
  <si>
    <t>15.3% - 18.0%</t>
  </si>
  <si>
    <t>13.0% - 16.1%</t>
  </si>
  <si>
    <t>95% Confidence Interval for RSRR, 2013</t>
  </si>
  <si>
    <t>RESPIRATORY SYSTEM DIAGNOSIS W VENTILATOR SUPPORT 96+ HOURS</t>
  </si>
  <si>
    <t xml:space="preserve">Weighted Risk-Standardized Readmission Rates by Region </t>
  </si>
  <si>
    <t xml:space="preserve">Weighted Risk-Standardized Readmission Rates by Hospital Type </t>
  </si>
  <si>
    <t xml:space="preserve">Weighted Risk-Standardized Readmission Rates by Tax Status </t>
  </si>
  <si>
    <t xml:space="preserve">Weighted Risk-Standardized Readmission Rates by Share Status </t>
  </si>
  <si>
    <t xml:space="preserve">Weighted Risk-Standardized Readmission Rates by Hospital Affiliation </t>
  </si>
  <si>
    <t xml:space="preserve">All-Payer Readmissions by Age </t>
  </si>
  <si>
    <t xml:space="preserve">All-Payer Readmissions of Patients with Frequent Hospitalizations by Payer Type </t>
  </si>
  <si>
    <t>Top Discharge Diagnoses with Highest Rate of Readmissions</t>
  </si>
  <si>
    <t>Weighted Risk-Standardized Readmission Rates by Hospital Region</t>
  </si>
  <si>
    <t>Weighted Risk-Standardized Readmission Rates by Hospital Type</t>
  </si>
  <si>
    <t>Weighted Risk-Standardized Readmission Rates by Tax Status</t>
  </si>
  <si>
    <t>Weighted Risk-Standardized Readmission Rates by Share Status</t>
  </si>
  <si>
    <t xml:space="preserve">Total </t>
  </si>
  <si>
    <t>Readmission Rate Percentage Change, 2011-2013</t>
  </si>
  <si>
    <t>Weighted RSRR by Hospital Affiliation</t>
  </si>
  <si>
    <t xml:space="preserve">Note: Diagnostic categories are defined by the All-Payer Refined Diagnosis-Related Group (APR-DRG).  Analyses exclude obstetric and primary psychiatric discharges, and diagnostic categories with fewer than 100 discharges. </t>
  </si>
  <si>
    <t>Note: Weighted RSRR is risk-standardized and weighted.  Analyses exclude obstetric and primary psychiatric diagnoses.</t>
  </si>
  <si>
    <t>Readmissions by Time Since Discharge</t>
  </si>
  <si>
    <t>Number of Patients</t>
  </si>
  <si>
    <t>Percentage within Group</t>
  </si>
  <si>
    <t>Number of  Discharges</t>
  </si>
  <si>
    <t>Number of Readmissions</t>
  </si>
  <si>
    <t>Readmission Rate (%)</t>
  </si>
  <si>
    <t>Frequently Hospitalized Patients</t>
  </si>
  <si>
    <t xml:space="preserve">    Commercial</t>
  </si>
  <si>
    <t xml:space="preserve">    Medicare</t>
  </si>
  <si>
    <t xml:space="preserve">    Medicaid</t>
  </si>
  <si>
    <t>Other Patients</t>
  </si>
  <si>
    <t>-----</t>
  </si>
  <si>
    <t xml:space="preserve">Note: Analyses exclude obstetric and primary psychiatric discharges.  Patients with frequent hospitalizations are defined as those with four or more hospitalizations in any 1-year period during the 3-year study period. Figures within the Frequently Hospitalized group and the Other group do not sum to totals because the table excludes payer types "Other" and "Self-Pay" which together account for 5.4% of discharges. </t>
  </si>
  <si>
    <t>Note: SNF= Skilled nursing facility. HHA= Home with home health agency care. Analyses exclude obstetric and primary psychiatric discharges.  All row includes 142 discharges missing setting information.</t>
  </si>
  <si>
    <t>Note: Analyses exclude obstetric and primary psychiatric discharges. Patients with frequent hospitalizations are defined as those with four or more hospitalizations in any 1-year period during the 3-year study period.</t>
  </si>
  <si>
    <t>Note: Analyses exclude obstetric and primary psychiatric discharges.   Patients with frequent hospitalizations are defined as those with four or more hospitalizations in any 1-year period during the 3-year study period.</t>
  </si>
  <si>
    <t>Note: * denotes a speciality hospital. Analyses exclude obstetric and primary psychiatric discharges. Percentage changes were based on at least 150 discharges for each comparison period.</t>
  </si>
  <si>
    <t xml:space="preserve">Massachusetts Eye and Ear Infirmary * </t>
  </si>
  <si>
    <t xml:space="preserve">New England Baptist Hospital * </t>
  </si>
  <si>
    <t>Commercial</t>
  </si>
  <si>
    <t xml:space="preserve">Note: Readmission rates are risk-standardized and weighted.  Analyses exclude obstetric and primary psychiatric discharges. For each hospital characteristic hospitals were grouped and the risk-standardized readmission rate was calculated by weighting the hospital-specific RSRRs.  Affiliation is determined as of the most recent status during state fiscal year 2013. </t>
  </si>
  <si>
    <t xml:space="preserve">Note: Readmission rates are risk-standardized and weighted.  Analyses exclude obstetric and primary psychiatric discharges. For each hospital characteristic, hospitals were grouped and the risk-standardized readmission rate was calculated by weighting the hospital-specific RSRRs. See Appendix B for details of hospital characteristics. </t>
  </si>
  <si>
    <t xml:space="preserve">Note: Figures do not sum to those in the All row because the table excludes "Self-Pay" and "Other" payer categories, which together account for 4% of discharges. Analyses exclude obstetric and primary psychiatric discharges. </t>
  </si>
  <si>
    <t>Total</t>
  </si>
  <si>
    <t>Rehabilitation</t>
  </si>
  <si>
    <t>Percent of Readmissions</t>
  </si>
  <si>
    <t xml:space="preserve">Percent of Readmissions </t>
  </si>
  <si>
    <t xml:space="preserve">Full measure details are available in the report Appendix A: Readmissions Methodology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</si>
</sst>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0.0%"/>
    <numFmt numFmtId="165" formatCode="##0.0\%"/>
    <numFmt numFmtId="166" formatCode="##.0%"/>
    <numFmt numFmtId="167" formatCode="##0.0%"/>
    <numFmt numFmtId="168" formatCode="_(* #,##0_);_(* \(#,##0\);_(* &quot;-&quot;??_);_(@_)"/>
    <numFmt numFmtId="169" formatCode="0.0%"/>
    <numFmt numFmtId="170" formatCode="0.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, Helvetica, sans-serif"/>
    </font>
    <font>
      <b/>
      <sz val="14"/>
      <color indexed="18"/>
      <name val="Calibri"/>
    </font>
    <font>
      <sz val="10"/>
      <color indexed="8"/>
      <name val="Calibri"/>
    </font>
    <font>
      <b/>
      <sz val="12"/>
      <color indexed="9"/>
      <name val="Calibri"/>
    </font>
    <font>
      <sz val="12"/>
      <color indexed="8"/>
      <name val="Calibri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9" tint="-0.249977111117893"/>
      <name val="14"/>
    </font>
    <font>
      <sz val="10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b/>
      <sz val="14"/>
      <color rgb="FF125C83"/>
      <name val="Calibri"/>
      <family val="2"/>
    </font>
    <font>
      <b/>
      <sz val="12"/>
      <color rgb="FFFFFFFF"/>
      <name val="Calibri"/>
      <family val="2"/>
      <scheme val="minor"/>
    </font>
    <font>
      <b/>
      <sz val="12"/>
      <color theme="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25C8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33" borderId="0" xfId="0" applyNumberFormat="1" applyFont="1" applyFill="1" applyBorder="1" applyAlignment="1" applyProtection="1"/>
    <xf numFmtId="0" fontId="21" fillId="35" borderId="10" xfId="0" applyNumberFormat="1" applyFont="1" applyFill="1" applyBorder="1" applyAlignment="1" applyProtection="1">
      <alignment horizontal="left" wrapText="1"/>
    </xf>
    <xf numFmtId="3" fontId="22" fillId="34" borderId="10" xfId="0" applyNumberFormat="1" applyFont="1" applyFill="1" applyBorder="1" applyAlignment="1" applyProtection="1">
      <alignment horizontal="right" wrapText="1"/>
    </xf>
    <xf numFmtId="164" fontId="22" fillId="34" borderId="10" xfId="0" applyNumberFormat="1" applyFont="1" applyFill="1" applyBorder="1" applyAlignment="1" applyProtection="1">
      <alignment horizontal="right" wrapText="1"/>
    </xf>
    <xf numFmtId="0" fontId="20" fillId="34" borderId="0" xfId="0" applyNumberFormat="1" applyFont="1" applyFill="1" applyBorder="1" applyAlignment="1" applyProtection="1">
      <alignment horizontal="left"/>
    </xf>
    <xf numFmtId="0" fontId="21" fillId="35" borderId="10" xfId="0" applyNumberFormat="1" applyFont="1" applyFill="1" applyBorder="1" applyAlignment="1" applyProtection="1">
      <alignment horizontal="center" wrapText="1"/>
    </xf>
    <xf numFmtId="0" fontId="21" fillId="35" borderId="10" xfId="0" applyNumberFormat="1" applyFont="1" applyFill="1" applyBorder="1" applyAlignment="1" applyProtection="1">
      <alignment horizontal="left" vertical="top" wrapText="1"/>
    </xf>
    <xf numFmtId="165" fontId="22" fillId="34" borderId="10" xfId="0" applyNumberFormat="1" applyFont="1" applyFill="1" applyBorder="1" applyAlignment="1" applyProtection="1">
      <alignment horizontal="right" wrapText="1"/>
    </xf>
    <xf numFmtId="166" fontId="22" fillId="34" borderId="10" xfId="0" applyNumberFormat="1" applyFont="1" applyFill="1" applyBorder="1" applyAlignment="1" applyProtection="1">
      <alignment horizontal="right" wrapText="1"/>
    </xf>
    <xf numFmtId="0" fontId="21" fillId="35" borderId="10" xfId="0" applyNumberFormat="1" applyFont="1" applyFill="1" applyBorder="1" applyAlignment="1" applyProtection="1">
      <alignment horizontal="right" wrapText="1"/>
    </xf>
    <xf numFmtId="167" fontId="22" fillId="34" borderId="10" xfId="0" applyNumberFormat="1" applyFont="1" applyFill="1" applyBorder="1" applyAlignment="1" applyProtection="1">
      <alignment horizontal="right" wrapText="1"/>
    </xf>
    <xf numFmtId="0" fontId="22" fillId="34" borderId="10" xfId="0" applyNumberFormat="1" applyFont="1" applyFill="1" applyBorder="1" applyAlignment="1" applyProtection="1">
      <alignment horizontal="right" wrapText="1"/>
    </xf>
    <xf numFmtId="0" fontId="18" fillId="0" borderId="0" xfId="0" applyNumberFormat="1" applyFont="1" applyFill="1" applyBorder="1" applyAlignment="1" applyProtection="1"/>
    <xf numFmtId="0" fontId="21" fillId="35" borderId="13" xfId="0" applyNumberFormat="1" applyFont="1" applyFill="1" applyBorder="1" applyAlignment="1" applyProtection="1">
      <alignment horizontal="left" wrapText="1"/>
    </xf>
    <xf numFmtId="3" fontId="22" fillId="34" borderId="12" xfId="0" applyNumberFormat="1" applyFont="1" applyFill="1" applyBorder="1" applyAlignment="1" applyProtection="1">
      <alignment horizontal="right" wrapText="1"/>
    </xf>
    <xf numFmtId="164" fontId="22" fillId="34" borderId="12" xfId="0" applyNumberFormat="1" applyFont="1" applyFill="1" applyBorder="1" applyAlignment="1" applyProtection="1">
      <alignment horizontal="right" wrapText="1"/>
    </xf>
    <xf numFmtId="0" fontId="21" fillId="35" borderId="15" xfId="0" applyNumberFormat="1" applyFont="1" applyFill="1" applyBorder="1" applyAlignment="1" applyProtection="1">
      <alignment horizontal="center" wrapText="1"/>
    </xf>
    <xf numFmtId="0" fontId="23" fillId="0" borderId="0" xfId="0" applyFont="1" applyBorder="1" applyAlignment="1"/>
    <xf numFmtId="0" fontId="24" fillId="0" borderId="0" xfId="0" applyFont="1" applyBorder="1"/>
    <xf numFmtId="49" fontId="25" fillId="0" borderId="0" xfId="0" applyNumberFormat="1" applyFont="1" applyBorder="1"/>
    <xf numFmtId="0" fontId="23" fillId="0" borderId="0" xfId="0" applyFont="1" applyBorder="1"/>
    <xf numFmtId="0" fontId="26" fillId="0" borderId="0" xfId="0" applyFont="1"/>
    <xf numFmtId="0" fontId="27" fillId="0" borderId="0" xfId="0" applyFont="1"/>
    <xf numFmtId="0" fontId="28" fillId="0" borderId="0" xfId="42"/>
    <xf numFmtId="0" fontId="29" fillId="0" borderId="0" xfId="42" applyFont="1"/>
    <xf numFmtId="0" fontId="30" fillId="0" borderId="0" xfId="0" applyFont="1"/>
    <xf numFmtId="0" fontId="0" fillId="0" borderId="0" xfId="0" applyFill="1" applyBorder="1"/>
    <xf numFmtId="0" fontId="31" fillId="0" borderId="0" xfId="0" applyFont="1" applyFill="1" applyBorder="1"/>
    <xf numFmtId="0" fontId="30" fillId="0" borderId="0" xfId="0" applyFont="1" applyFill="1" applyBorder="1"/>
    <xf numFmtId="0" fontId="21" fillId="35" borderId="11" xfId="0" applyNumberFormat="1" applyFont="1" applyFill="1" applyBorder="1" applyAlignment="1" applyProtection="1">
      <alignment horizontal="center" wrapText="1"/>
    </xf>
    <xf numFmtId="0" fontId="21" fillId="35" borderId="18" xfId="0" applyNumberFormat="1" applyFont="1" applyFill="1" applyBorder="1" applyAlignment="1" applyProtection="1">
      <alignment horizontal="left" vertical="top" wrapText="1"/>
    </xf>
    <xf numFmtId="0" fontId="21" fillId="35" borderId="17" xfId="0" applyNumberFormat="1" applyFont="1" applyFill="1" applyBorder="1" applyAlignment="1" applyProtection="1">
      <alignment horizontal="left" vertical="top" wrapText="1"/>
    </xf>
    <xf numFmtId="0" fontId="32" fillId="34" borderId="0" xfId="0" applyNumberFormat="1" applyFont="1" applyFill="1" applyBorder="1" applyAlignment="1" applyProtection="1">
      <alignment horizontal="left"/>
    </xf>
    <xf numFmtId="0" fontId="33" fillId="35" borderId="10" xfId="0" applyNumberFormat="1" applyFont="1" applyFill="1" applyBorder="1" applyAlignment="1" applyProtection="1">
      <alignment horizontal="center" wrapText="1"/>
    </xf>
    <xf numFmtId="0" fontId="0" fillId="0" borderId="0" xfId="0"/>
    <xf numFmtId="0" fontId="21" fillId="35" borderId="10" xfId="0" applyNumberFormat="1" applyFont="1" applyFill="1" applyBorder="1" applyAlignment="1" applyProtection="1">
      <alignment horizontal="left" wrapText="1"/>
    </xf>
    <xf numFmtId="3" fontId="22" fillId="34" borderId="10" xfId="0" applyNumberFormat="1" applyFont="1" applyFill="1" applyBorder="1" applyAlignment="1" applyProtection="1">
      <alignment horizontal="right" wrapText="1"/>
    </xf>
    <xf numFmtId="164" fontId="22" fillId="34" borderId="10" xfId="0" applyNumberFormat="1" applyFont="1" applyFill="1" applyBorder="1" applyAlignment="1" applyProtection="1">
      <alignment horizontal="right" wrapText="1"/>
    </xf>
    <xf numFmtId="0" fontId="20" fillId="34" borderId="0" xfId="0" applyNumberFormat="1" applyFont="1" applyFill="1" applyBorder="1" applyAlignment="1" applyProtection="1">
      <alignment horizontal="left"/>
    </xf>
    <xf numFmtId="0" fontId="21" fillId="35" borderId="10" xfId="0" applyNumberFormat="1" applyFont="1" applyFill="1" applyBorder="1" applyAlignment="1" applyProtection="1">
      <alignment horizontal="center" wrapText="1"/>
    </xf>
    <xf numFmtId="165" fontId="22" fillId="34" borderId="10" xfId="0" applyNumberFormat="1" applyFont="1" applyFill="1" applyBorder="1" applyAlignment="1" applyProtection="1">
      <alignment horizontal="right" wrapText="1"/>
    </xf>
    <xf numFmtId="0" fontId="18" fillId="0" borderId="0" xfId="0" applyNumberFormat="1" applyFont="1" applyFill="1" applyBorder="1" applyAlignment="1" applyProtection="1"/>
    <xf numFmtId="0" fontId="33" fillId="35" borderId="0" xfId="0" applyNumberFormat="1" applyFont="1" applyFill="1" applyBorder="1" applyAlignment="1" applyProtection="1">
      <alignment horizontal="left" wrapText="1"/>
    </xf>
    <xf numFmtId="0" fontId="33" fillId="35" borderId="10" xfId="0" applyNumberFormat="1" applyFont="1" applyFill="1" applyBorder="1" applyAlignment="1" applyProtection="1">
      <alignment horizontal="left" wrapText="1"/>
    </xf>
    <xf numFmtId="168" fontId="22" fillId="34" borderId="10" xfId="43" applyNumberFormat="1" applyFont="1" applyFill="1" applyBorder="1" applyAlignment="1" applyProtection="1">
      <alignment horizontal="right" wrapText="1"/>
    </xf>
    <xf numFmtId="0" fontId="34" fillId="34" borderId="10" xfId="0" applyNumberFormat="1" applyFont="1" applyFill="1" applyBorder="1" applyAlignment="1" applyProtection="1">
      <alignment horizontal="right" wrapText="1"/>
    </xf>
    <xf numFmtId="0" fontId="19" fillId="34" borderId="0" xfId="0" applyNumberFormat="1" applyFont="1" applyFill="1" applyBorder="1" applyAlignment="1" applyProtection="1">
      <alignment horizontal="center" wrapText="1"/>
    </xf>
    <xf numFmtId="3" fontId="0" fillId="33" borderId="0" xfId="0" applyNumberFormat="1" applyFont="1" applyFill="1" applyBorder="1" applyAlignment="1" applyProtection="1"/>
    <xf numFmtId="164" fontId="0" fillId="33" borderId="0" xfId="0" applyNumberFormat="1" applyFont="1" applyFill="1" applyBorder="1" applyAlignment="1" applyProtection="1"/>
    <xf numFmtId="3" fontId="22" fillId="0" borderId="10" xfId="0" applyNumberFormat="1" applyFont="1" applyFill="1" applyBorder="1" applyAlignment="1" applyProtection="1">
      <alignment horizontal="right" wrapText="1"/>
    </xf>
    <xf numFmtId="167" fontId="22" fillId="0" borderId="10" xfId="0" applyNumberFormat="1" applyFont="1" applyFill="1" applyBorder="1" applyAlignment="1" applyProtection="1">
      <alignment horizontal="right" wrapText="1"/>
    </xf>
    <xf numFmtId="165" fontId="22" fillId="0" borderId="10" xfId="0" applyNumberFormat="1" applyFont="1" applyFill="1" applyBorder="1" applyAlignment="1" applyProtection="1">
      <alignment horizontal="right" wrapText="1"/>
    </xf>
    <xf numFmtId="0" fontId="21" fillId="35" borderId="10" xfId="0" applyNumberFormat="1" applyFont="1" applyFill="1" applyBorder="1" applyAlignment="1" applyProtection="1">
      <alignment horizontal="left" vertical="center" wrapText="1"/>
    </xf>
    <xf numFmtId="3" fontId="22" fillId="34" borderId="12" xfId="0" applyNumberFormat="1" applyFont="1" applyFill="1" applyBorder="1" applyAlignment="1" applyProtection="1">
      <alignment horizontal="right" vertical="center" wrapText="1"/>
    </xf>
    <xf numFmtId="164" fontId="22" fillId="34" borderId="12" xfId="0" applyNumberFormat="1" applyFont="1" applyFill="1" applyBorder="1" applyAlignment="1" applyProtection="1">
      <alignment horizontal="right" vertical="center" wrapText="1"/>
    </xf>
    <xf numFmtId="3" fontId="22" fillId="34" borderId="10" xfId="0" applyNumberFormat="1" applyFont="1" applyFill="1" applyBorder="1" applyAlignment="1" applyProtection="1">
      <alignment horizontal="right" vertical="center" wrapText="1"/>
    </xf>
    <xf numFmtId="164" fontId="22" fillId="34" borderId="10" xfId="0" applyNumberFormat="1" applyFont="1" applyFill="1" applyBorder="1" applyAlignment="1" applyProtection="1">
      <alignment horizontal="right" vertical="center" wrapText="1"/>
    </xf>
    <xf numFmtId="0" fontId="33" fillId="35" borderId="10" xfId="0" applyNumberFormat="1" applyFont="1" applyFill="1" applyBorder="1" applyAlignment="1" applyProtection="1">
      <alignment horizontal="left" vertical="center" wrapText="1"/>
    </xf>
    <xf numFmtId="168" fontId="22" fillId="34" borderId="10" xfId="43" applyNumberFormat="1" applyFont="1" applyFill="1" applyBorder="1" applyAlignment="1" applyProtection="1">
      <alignment horizontal="right" vertical="center" wrapText="1"/>
    </xf>
    <xf numFmtId="169" fontId="22" fillId="34" borderId="10" xfId="44" applyNumberFormat="1" applyFont="1" applyFill="1" applyBorder="1" applyAlignment="1" applyProtection="1">
      <alignment horizontal="right" vertical="center" wrapText="1"/>
    </xf>
    <xf numFmtId="169" fontId="22" fillId="34" borderId="10" xfId="0" applyNumberFormat="1" applyFont="1" applyFill="1" applyBorder="1" applyAlignment="1" applyProtection="1">
      <alignment horizontal="right" wrapText="1"/>
    </xf>
    <xf numFmtId="0" fontId="36" fillId="35" borderId="15" xfId="0" applyFont="1" applyFill="1" applyBorder="1" applyAlignment="1">
      <alignment vertical="center" wrapText="1"/>
    </xf>
    <xf numFmtId="0" fontId="36" fillId="35" borderId="15" xfId="0" applyFont="1" applyFill="1" applyBorder="1" applyAlignment="1">
      <alignment horizontal="center" vertical="center" wrapText="1"/>
    </xf>
    <xf numFmtId="0" fontId="37" fillId="35" borderId="15" xfId="0" applyFont="1" applyFill="1" applyBorder="1" applyAlignment="1">
      <alignment vertical="center" wrapText="1"/>
    </xf>
    <xf numFmtId="3" fontId="30" fillId="0" borderId="15" xfId="0" applyNumberFormat="1" applyFont="1" applyBorder="1" applyAlignment="1">
      <alignment horizontal="right" wrapText="1"/>
    </xf>
    <xf numFmtId="169" fontId="30" fillId="0" borderId="15" xfId="0" applyNumberFormat="1" applyFont="1" applyFill="1" applyBorder="1" applyAlignment="1">
      <alignment horizontal="right" wrapText="1"/>
    </xf>
    <xf numFmtId="3" fontId="30" fillId="0" borderId="15" xfId="0" applyNumberFormat="1" applyFont="1" applyFill="1" applyBorder="1" applyAlignment="1">
      <alignment horizontal="right" wrapText="1"/>
    </xf>
    <xf numFmtId="169" fontId="30" fillId="0" borderId="15" xfId="0" applyNumberFormat="1" applyFont="1" applyBorder="1" applyAlignment="1">
      <alignment horizontal="right" wrapText="1"/>
    </xf>
    <xf numFmtId="170" fontId="22" fillId="34" borderId="12" xfId="0" applyNumberFormat="1" applyFont="1" applyFill="1" applyBorder="1" applyAlignment="1" applyProtection="1">
      <alignment horizontal="right" wrapText="1"/>
    </xf>
    <xf numFmtId="170" fontId="22" fillId="34" borderId="10" xfId="0" applyNumberFormat="1" applyFont="1" applyFill="1" applyBorder="1" applyAlignment="1" applyProtection="1">
      <alignment horizontal="right" wrapText="1"/>
    </xf>
    <xf numFmtId="170" fontId="22" fillId="34" borderId="10" xfId="44" applyNumberFormat="1" applyFont="1" applyFill="1" applyBorder="1" applyAlignment="1" applyProtection="1">
      <alignment horizontal="right" wrapText="1"/>
    </xf>
    <xf numFmtId="0" fontId="33" fillId="35" borderId="15" xfId="0" applyNumberFormat="1" applyFont="1" applyFill="1" applyBorder="1" applyAlignment="1" applyProtection="1">
      <alignment horizontal="center" wrapText="1"/>
    </xf>
    <xf numFmtId="0" fontId="35" fillId="34" borderId="0" xfId="0" applyNumberFormat="1" applyFont="1" applyFill="1" applyBorder="1" applyAlignment="1" applyProtection="1">
      <alignment horizontal="center" wrapText="1"/>
    </xf>
    <xf numFmtId="0" fontId="21" fillId="35" borderId="11" xfId="0" applyNumberFormat="1" applyFont="1" applyFill="1" applyBorder="1" applyAlignment="1" applyProtection="1">
      <alignment horizontal="center" wrapText="1"/>
    </xf>
    <xf numFmtId="0" fontId="21" fillId="35" borderId="12" xfId="0" applyNumberFormat="1" applyFont="1" applyFill="1" applyBorder="1" applyAlignment="1" applyProtection="1">
      <alignment horizontal="center" wrapText="1"/>
    </xf>
    <xf numFmtId="0" fontId="21" fillId="35" borderId="13" xfId="0" applyNumberFormat="1" applyFont="1" applyFill="1" applyBorder="1" applyAlignment="1" applyProtection="1">
      <alignment horizontal="center" wrapText="1"/>
    </xf>
    <xf numFmtId="0" fontId="21" fillId="35" borderId="14" xfId="0" applyNumberFormat="1" applyFont="1" applyFill="1" applyBorder="1" applyAlignment="1" applyProtection="1">
      <alignment horizontal="center" wrapText="1"/>
    </xf>
    <xf numFmtId="3" fontId="22" fillId="34" borderId="11" xfId="0" applyNumberFormat="1" applyFont="1" applyFill="1" applyBorder="1" applyAlignment="1" applyProtection="1">
      <alignment horizontal="right" wrapText="1"/>
    </xf>
    <xf numFmtId="3" fontId="22" fillId="34" borderId="12" xfId="0" applyNumberFormat="1" applyFont="1" applyFill="1" applyBorder="1" applyAlignment="1" applyProtection="1">
      <alignment horizontal="right" wrapText="1"/>
    </xf>
    <xf numFmtId="165" fontId="22" fillId="34" borderId="11" xfId="0" applyNumberFormat="1" applyFont="1" applyFill="1" applyBorder="1" applyAlignment="1" applyProtection="1">
      <alignment horizontal="right" wrapText="1"/>
    </xf>
    <xf numFmtId="165" fontId="22" fillId="34" borderId="12" xfId="0" applyNumberFormat="1" applyFont="1" applyFill="1" applyBorder="1" applyAlignment="1" applyProtection="1">
      <alignment horizontal="right" wrapText="1"/>
    </xf>
    <xf numFmtId="166" fontId="22" fillId="34" borderId="11" xfId="0" applyNumberFormat="1" applyFont="1" applyFill="1" applyBorder="1" applyAlignment="1" applyProtection="1">
      <alignment horizontal="right" wrapText="1"/>
    </xf>
    <xf numFmtId="166" fontId="22" fillId="34" borderId="12" xfId="0" applyNumberFormat="1" applyFont="1" applyFill="1" applyBorder="1" applyAlignment="1" applyProtection="1">
      <alignment horizontal="right" wrapText="1"/>
    </xf>
    <xf numFmtId="0" fontId="32" fillId="34" borderId="0" xfId="0" applyNumberFormat="1" applyFont="1" applyFill="1" applyBorder="1" applyAlignment="1" applyProtection="1">
      <alignment horizontal="left" vertical="center" wrapText="1"/>
    </xf>
    <xf numFmtId="0" fontId="21" fillId="35" borderId="16" xfId="0" applyNumberFormat="1" applyFont="1" applyFill="1" applyBorder="1" applyAlignment="1" applyProtection="1">
      <alignment horizontal="center" wrapText="1"/>
    </xf>
    <xf numFmtId="0" fontId="20" fillId="34" borderId="0" xfId="0" applyNumberFormat="1" applyFont="1" applyFill="1" applyBorder="1" applyAlignment="1" applyProtection="1">
      <alignment horizontal="left" vertical="center" wrapText="1"/>
    </xf>
    <xf numFmtId="165" fontId="22" fillId="34" borderId="15" xfId="0" applyNumberFormat="1" applyFont="1" applyFill="1" applyBorder="1" applyAlignment="1" applyProtection="1">
      <alignment horizontal="right" wrapText="1"/>
    </xf>
    <xf numFmtId="3" fontId="22" fillId="34" borderId="15" xfId="0" applyNumberFormat="1" applyFont="1" applyFill="1" applyBorder="1" applyAlignment="1" applyProtection="1">
      <alignment horizontal="right" wrapText="1"/>
    </xf>
    <xf numFmtId="166" fontId="22" fillId="34" borderId="15" xfId="0" applyNumberFormat="1" applyFont="1" applyFill="1" applyBorder="1" applyAlignment="1" applyProtection="1">
      <alignment horizontal="right" wrapText="1"/>
    </xf>
    <xf numFmtId="0" fontId="21" fillId="35" borderId="11" xfId="0" applyNumberFormat="1" applyFont="1" applyFill="1" applyBorder="1" applyAlignment="1" applyProtection="1">
      <alignment horizontal="right" wrapText="1"/>
    </xf>
    <xf numFmtId="0" fontId="21" fillId="35" borderId="12" xfId="0" applyNumberFormat="1" applyFont="1" applyFill="1" applyBorder="1" applyAlignment="1" applyProtection="1">
      <alignment horizontal="right" wrapText="1"/>
    </xf>
    <xf numFmtId="165" fontId="22" fillId="0" borderId="11" xfId="0" applyNumberFormat="1" applyFont="1" applyFill="1" applyBorder="1" applyAlignment="1" applyProtection="1">
      <alignment horizontal="right" wrapText="1"/>
    </xf>
    <xf numFmtId="165" fontId="22" fillId="0" borderId="12" xfId="0" applyNumberFormat="1" applyFont="1" applyFill="1" applyBorder="1" applyAlignment="1" applyProtection="1">
      <alignment horizontal="right" wrapText="1"/>
    </xf>
    <xf numFmtId="3" fontId="22" fillId="0" borderId="11" xfId="0" applyNumberFormat="1" applyFont="1" applyFill="1" applyBorder="1" applyAlignment="1" applyProtection="1">
      <alignment horizontal="right" wrapText="1"/>
    </xf>
    <xf numFmtId="3" fontId="22" fillId="0" borderId="12" xfId="0" applyNumberFormat="1" applyFont="1" applyFill="1" applyBorder="1" applyAlignment="1" applyProtection="1">
      <alignment horizontal="right" wrapText="1"/>
    </xf>
    <xf numFmtId="0" fontId="32" fillId="34" borderId="0" xfId="0" applyNumberFormat="1" applyFont="1" applyFill="1" applyBorder="1" applyAlignment="1" applyProtection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25C8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tabSelected="1" zoomScaleNormal="100" workbookViewId="0">
      <selection activeCell="A32" sqref="A32"/>
    </sheetView>
  </sheetViews>
  <sheetFormatPr defaultRowHeight="15"/>
  <cols>
    <col min="1" max="1" width="75.5703125" customWidth="1"/>
    <col min="2" max="2" width="19.42578125" bestFit="1" customWidth="1"/>
    <col min="4" max="4" width="5" customWidth="1"/>
    <col min="5" max="5" width="12.42578125" bestFit="1" customWidth="1"/>
  </cols>
  <sheetData>
    <row r="1" spans="1:10" ht="23.25">
      <c r="A1" s="18" t="s">
        <v>198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>
      <c r="A2" s="19"/>
    </row>
    <row r="3" spans="1:10" ht="18.75">
      <c r="A3" s="20" t="s">
        <v>199</v>
      </c>
    </row>
    <row r="5" spans="1:10" ht="23.25">
      <c r="A5" s="21" t="s">
        <v>200</v>
      </c>
    </row>
    <row r="6" spans="1:10" ht="15.75">
      <c r="A6" s="22"/>
    </row>
    <row r="7" spans="1:10" ht="18.75">
      <c r="A7" s="23" t="s">
        <v>201</v>
      </c>
      <c r="B7" s="23" t="s">
        <v>202</v>
      </c>
      <c r="E7" s="23" t="s">
        <v>203</v>
      </c>
    </row>
    <row r="8" spans="1:10">
      <c r="A8" s="24" t="s">
        <v>204</v>
      </c>
      <c r="B8" t="s">
        <v>205</v>
      </c>
      <c r="E8" t="s">
        <v>206</v>
      </c>
    </row>
    <row r="9" spans="1:10">
      <c r="A9" s="24" t="s">
        <v>298</v>
      </c>
      <c r="B9" t="s">
        <v>205</v>
      </c>
      <c r="E9" t="s">
        <v>207</v>
      </c>
    </row>
    <row r="10" spans="1:10">
      <c r="A10" s="24" t="s">
        <v>208</v>
      </c>
      <c r="B10" t="s">
        <v>205</v>
      </c>
      <c r="E10" t="s">
        <v>209</v>
      </c>
    </row>
    <row r="11" spans="1:10">
      <c r="A11" s="24" t="s">
        <v>212</v>
      </c>
      <c r="B11" t="s">
        <v>205</v>
      </c>
      <c r="E11" t="s">
        <v>211</v>
      </c>
    </row>
    <row r="12" spans="1:10">
      <c r="A12" s="24" t="s">
        <v>214</v>
      </c>
      <c r="B12" t="s">
        <v>205</v>
      </c>
      <c r="E12" t="s">
        <v>213</v>
      </c>
    </row>
    <row r="13" spans="1:10">
      <c r="A13" s="24" t="s">
        <v>210</v>
      </c>
      <c r="B13" t="s">
        <v>205</v>
      </c>
      <c r="E13" t="s">
        <v>215</v>
      </c>
    </row>
    <row r="14" spans="1:10">
      <c r="A14" s="24" t="s">
        <v>216</v>
      </c>
      <c r="B14" t="s">
        <v>217</v>
      </c>
      <c r="E14" t="s">
        <v>218</v>
      </c>
    </row>
    <row r="15" spans="1:10">
      <c r="A15" s="24" t="s">
        <v>219</v>
      </c>
      <c r="B15" t="s">
        <v>217</v>
      </c>
      <c r="E15" t="s">
        <v>220</v>
      </c>
    </row>
    <row r="16" spans="1:10">
      <c r="A16" s="24" t="s">
        <v>299</v>
      </c>
      <c r="B16" t="s">
        <v>217</v>
      </c>
      <c r="E16" t="s">
        <v>221</v>
      </c>
    </row>
    <row r="17" spans="1:7">
      <c r="A17" s="25"/>
    </row>
    <row r="18" spans="1:7" ht="18.75">
      <c r="A18" s="23" t="s">
        <v>222</v>
      </c>
      <c r="B18" s="23" t="s">
        <v>202</v>
      </c>
      <c r="E18" s="23" t="s">
        <v>203</v>
      </c>
    </row>
    <row r="19" spans="1:7">
      <c r="A19" s="24" t="s">
        <v>223</v>
      </c>
      <c r="B19" t="s">
        <v>217</v>
      </c>
      <c r="E19" t="s">
        <v>224</v>
      </c>
    </row>
    <row r="20" spans="1:7">
      <c r="A20" s="24" t="s">
        <v>293</v>
      </c>
      <c r="B20" t="s">
        <v>205</v>
      </c>
      <c r="E20" t="s">
        <v>225</v>
      </c>
    </row>
    <row r="21" spans="1:7">
      <c r="A21" s="24" t="s">
        <v>297</v>
      </c>
      <c r="B21" t="s">
        <v>205</v>
      </c>
      <c r="E21" t="s">
        <v>226</v>
      </c>
    </row>
    <row r="22" spans="1:7">
      <c r="A22" s="24" t="s">
        <v>294</v>
      </c>
      <c r="B22" t="s">
        <v>205</v>
      </c>
      <c r="E22" t="s">
        <v>227</v>
      </c>
    </row>
    <row r="23" spans="1:7">
      <c r="A23" s="24" t="s">
        <v>295</v>
      </c>
      <c r="B23" t="s">
        <v>205</v>
      </c>
      <c r="E23" t="s">
        <v>228</v>
      </c>
    </row>
    <row r="24" spans="1:7">
      <c r="A24" s="24" t="s">
        <v>296</v>
      </c>
      <c r="B24" t="s">
        <v>205</v>
      </c>
      <c r="E24" t="s">
        <v>229</v>
      </c>
    </row>
    <row r="25" spans="1:7">
      <c r="A25" s="25"/>
    </row>
    <row r="26" spans="1:7" ht="15.75">
      <c r="A26" s="26"/>
      <c r="B26" s="27"/>
      <c r="C26" s="27"/>
      <c r="D26" s="27"/>
      <c r="E26" s="27"/>
      <c r="F26" s="27"/>
      <c r="G26" s="27"/>
    </row>
    <row r="27" spans="1:7" ht="15.75">
      <c r="A27" s="28" t="s">
        <v>337</v>
      </c>
      <c r="B27" s="27"/>
      <c r="C27" s="27"/>
      <c r="D27" s="27"/>
      <c r="E27" s="27"/>
      <c r="F27" s="27"/>
      <c r="G27" s="27"/>
    </row>
    <row r="28" spans="1:7" ht="15.75">
      <c r="A28" s="29"/>
    </row>
  </sheetData>
  <hyperlinks>
    <hyperlink ref="A19" location="'B1'!A1" display="All-Payer Readmission Rates by Hospital "/>
    <hyperlink ref="A20" location="'B2'!A1" display="Risk-Standardized Readmission Rates by Region "/>
    <hyperlink ref="A14" location="'A7'!A1" display="All-Payer Readmissions among Patients with Frequent Hospitalizations"/>
    <hyperlink ref="A12" location="'A5'!A1" display="Top Discharge Diagnoses with the Highest Rate of Readmissions "/>
    <hyperlink ref="A11" location="'A4'!A1" display="Top Discharge Diagnoses with the Highest Number of Readmissions "/>
    <hyperlink ref="A10" location="'A3'!A1" display="All-Payer Readmissions by Discharge Setting "/>
    <hyperlink ref="A9" location="'A2'!A1" display="All-Payer Readmissions by Patient Age "/>
    <hyperlink ref="A8" location="'A1'!A1" display="All-Payer Readmissions by Days Since Discharge"/>
    <hyperlink ref="A13" location="'A6'!A1" display="All-Payer Readmissions by Payer Type "/>
    <hyperlink ref="A22" location="'B4'!A1" display="Weighted Risk-Standardized Readmission Rates by Hospital Type "/>
    <hyperlink ref="A23" location="'B5'!A1" display="Weighted Risk-Standardized Readmission Rates by Tax Status "/>
    <hyperlink ref="A24" location="'B6'!A1" display="Weighted Risk-Standardized Readmission Rates by Share Status "/>
    <hyperlink ref="A21" location="'B3'!A1" display="Weighted Risk-Standardized Readmission Rates by Hospital Affiliation "/>
    <hyperlink ref="A15" location="'A8'!A1" display="All-Payer Readmissions of Patients with Frequent Hospitalizations by Age"/>
    <hyperlink ref="A16" location="'A9'!A1" display="All-Payer Readmissions of Patients with Frequent Hospitalizations by Payer"/>
  </hyperlinks>
  <pageMargins left="0.7" right="0.7" top="0.75" bottom="0.75" header="0.3" footer="0.3"/>
  <pageSetup orientation="landscape" r:id="rId1"/>
  <headerFooter>
    <oddFooter>&amp;LHospital-Wide Adult All-Payer Readmissions&amp;RCenter for Health Information and Analysis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zoomScaleNormal="100" workbookViewId="0">
      <selection activeCell="A32" sqref="A32"/>
    </sheetView>
  </sheetViews>
  <sheetFormatPr defaultRowHeight="15"/>
  <cols>
    <col min="1" max="1" width="20" style="1" bestFit="1" customWidth="1"/>
    <col min="2" max="3" width="17.140625" style="1" bestFit="1" customWidth="1"/>
    <col min="4" max="4" width="17.140625" style="1" customWidth="1"/>
    <col min="5" max="6" width="17.140625" style="1" bestFit="1" customWidth="1"/>
    <col min="7" max="7" width="17.140625" style="1" customWidth="1"/>
    <col min="8" max="9" width="17.140625" style="1" bestFit="1" customWidth="1"/>
    <col min="10" max="16384" width="9.140625" style="1"/>
  </cols>
  <sheetData>
    <row r="1" spans="1:9" ht="20.100000000000001" customHeight="1">
      <c r="A1" s="73" t="s">
        <v>86</v>
      </c>
      <c r="B1" s="73"/>
      <c r="C1" s="73"/>
      <c r="D1" s="73"/>
      <c r="E1" s="73"/>
      <c r="F1" s="73"/>
      <c r="G1" s="47"/>
    </row>
    <row r="2" spans="1:9" ht="18" customHeight="1">
      <c r="A2" s="13"/>
    </row>
    <row r="3" spans="1:9" ht="32.25" customHeight="1">
      <c r="A3" s="62"/>
      <c r="B3" s="63" t="s">
        <v>311</v>
      </c>
      <c r="C3" s="63" t="s">
        <v>312</v>
      </c>
      <c r="D3" s="63" t="s">
        <v>313</v>
      </c>
      <c r="E3" s="63" t="s">
        <v>314</v>
      </c>
      <c r="F3" s="63" t="s">
        <v>315</v>
      </c>
      <c r="G3"/>
      <c r="H3"/>
      <c r="I3"/>
    </row>
    <row r="4" spans="1:9" ht="47.25">
      <c r="A4" s="64" t="s">
        <v>316</v>
      </c>
      <c r="B4" s="67">
        <v>58674</v>
      </c>
      <c r="C4" s="66">
        <v>1</v>
      </c>
      <c r="D4" s="67">
        <v>403352</v>
      </c>
      <c r="E4" s="67">
        <v>145307</v>
      </c>
      <c r="F4" s="66">
        <v>0.36</v>
      </c>
      <c r="G4"/>
      <c r="H4"/>
      <c r="I4"/>
    </row>
    <row r="5" spans="1:9" ht="15.75">
      <c r="A5" s="64" t="s">
        <v>317</v>
      </c>
      <c r="B5" s="65">
        <v>9724</v>
      </c>
      <c r="C5" s="66">
        <v>0.16600000000000001</v>
      </c>
      <c r="D5" s="67">
        <v>58313</v>
      </c>
      <c r="E5" s="67">
        <v>20717</v>
      </c>
      <c r="F5" s="66">
        <v>0.35499999999999998</v>
      </c>
      <c r="G5"/>
      <c r="H5"/>
      <c r="I5"/>
    </row>
    <row r="6" spans="1:9" ht="15.75">
      <c r="A6" s="64" t="s">
        <v>318</v>
      </c>
      <c r="B6" s="65">
        <v>40357</v>
      </c>
      <c r="C6" s="66">
        <v>0.68799999999999994</v>
      </c>
      <c r="D6" s="67">
        <v>281371</v>
      </c>
      <c r="E6" s="67">
        <v>99820</v>
      </c>
      <c r="F6" s="66">
        <v>0.35499999999999998</v>
      </c>
      <c r="G6"/>
      <c r="H6"/>
      <c r="I6"/>
    </row>
    <row r="7" spans="1:9" ht="15.75">
      <c r="A7" s="64" t="s">
        <v>319</v>
      </c>
      <c r="B7" s="65">
        <v>7026</v>
      </c>
      <c r="C7" s="66">
        <v>0.12</v>
      </c>
      <c r="D7" s="67">
        <v>55327</v>
      </c>
      <c r="E7" s="67">
        <v>21774</v>
      </c>
      <c r="F7" s="66">
        <v>0.39400000000000002</v>
      </c>
      <c r="G7"/>
      <c r="H7"/>
      <c r="I7"/>
    </row>
    <row r="8" spans="1:9" ht="15.75">
      <c r="A8" s="64" t="s">
        <v>320</v>
      </c>
      <c r="B8" s="65">
        <v>783403</v>
      </c>
      <c r="C8" s="66">
        <v>1</v>
      </c>
      <c r="D8" s="67">
        <v>1182784</v>
      </c>
      <c r="E8" s="67">
        <v>99974</v>
      </c>
      <c r="F8" s="66">
        <v>8.5000000000000006E-2</v>
      </c>
      <c r="G8"/>
      <c r="H8"/>
      <c r="I8"/>
    </row>
    <row r="9" spans="1:9" ht="15.75">
      <c r="A9" s="64" t="s">
        <v>317</v>
      </c>
      <c r="B9" s="65">
        <v>274844</v>
      </c>
      <c r="C9" s="66">
        <v>0.35099999999999998</v>
      </c>
      <c r="D9" s="67">
        <v>361551</v>
      </c>
      <c r="E9" s="67">
        <v>21257</v>
      </c>
      <c r="F9" s="66">
        <v>5.8999999999999997E-2</v>
      </c>
      <c r="G9"/>
      <c r="H9"/>
      <c r="I9"/>
    </row>
    <row r="10" spans="1:9" ht="15.75">
      <c r="A10" s="64" t="s">
        <v>318</v>
      </c>
      <c r="B10" s="65">
        <v>377443</v>
      </c>
      <c r="C10" s="66">
        <v>0.48199999999999998</v>
      </c>
      <c r="D10" s="67">
        <v>634973</v>
      </c>
      <c r="E10" s="67">
        <v>64749</v>
      </c>
      <c r="F10" s="66">
        <v>0.10199999999999999</v>
      </c>
      <c r="G10"/>
      <c r="H10"/>
      <c r="I10"/>
    </row>
    <row r="11" spans="1:9" ht="15.75">
      <c r="A11" s="64" t="s">
        <v>319</v>
      </c>
      <c r="B11" s="65">
        <v>87677</v>
      </c>
      <c r="C11" s="66">
        <v>0.112</v>
      </c>
      <c r="D11" s="67">
        <v>131277</v>
      </c>
      <c r="E11" s="67">
        <v>10468</v>
      </c>
      <c r="F11" s="66">
        <v>0.08</v>
      </c>
      <c r="G11"/>
      <c r="H11"/>
      <c r="I11"/>
    </row>
    <row r="12" spans="1:9" ht="15.75">
      <c r="A12" s="64" t="s">
        <v>333</v>
      </c>
      <c r="B12" s="65">
        <v>842077</v>
      </c>
      <c r="C12" s="68" t="s">
        <v>321</v>
      </c>
      <c r="D12" s="67">
        <v>1586136</v>
      </c>
      <c r="E12" s="67">
        <v>245281</v>
      </c>
      <c r="F12" s="66">
        <v>0.155</v>
      </c>
      <c r="G12"/>
      <c r="H12"/>
      <c r="I12"/>
    </row>
    <row r="13" spans="1:9">
      <c r="A13"/>
      <c r="B13"/>
      <c r="C13"/>
      <c r="D13"/>
      <c r="E13"/>
      <c r="F13"/>
      <c r="G13"/>
      <c r="H13"/>
      <c r="I13"/>
    </row>
    <row r="14" spans="1:9" s="5" customFormat="1" ht="20.100000000000001" customHeight="1">
      <c r="A14" s="96" t="s">
        <v>322</v>
      </c>
      <c r="B14" s="96"/>
      <c r="C14" s="96"/>
      <c r="D14" s="96"/>
      <c r="E14" s="96"/>
      <c r="F14" s="96"/>
      <c r="G14" s="39"/>
    </row>
    <row r="15" spans="1:9" s="39" customFormat="1" ht="20.100000000000001" customHeight="1">
      <c r="A15" s="96"/>
      <c r="B15" s="96"/>
      <c r="C15" s="96"/>
      <c r="D15" s="96"/>
      <c r="E15" s="96"/>
      <c r="F15" s="96"/>
    </row>
    <row r="16" spans="1:9" s="39" customFormat="1" ht="20.100000000000001" customHeight="1">
      <c r="A16" s="96"/>
      <c r="B16" s="96"/>
      <c r="C16" s="96"/>
      <c r="D16" s="96"/>
      <c r="E16" s="96"/>
      <c r="F16" s="96"/>
    </row>
    <row r="17" spans="1:7" s="5" customFormat="1" ht="20.100000000000001" customHeight="1">
      <c r="A17" s="5" t="s">
        <v>155</v>
      </c>
      <c r="D17" s="39"/>
      <c r="G17" s="39"/>
    </row>
    <row r="18" spans="1:7" ht="18" customHeight="1">
      <c r="A18" s="13"/>
    </row>
  </sheetData>
  <mergeCells count="2">
    <mergeCell ref="A14:F16"/>
    <mergeCell ref="A1:F1"/>
  </mergeCells>
  <pageMargins left="0.7" right="0.7" top="0.75" bottom="0.75" header="0.3" footer="0.3"/>
  <pageSetup orientation="landscape" r:id="rId1"/>
  <headerFooter>
    <oddFooter>&amp;LHospital-Wide Adult All-Payer Readmissions&amp;RCenter for Health Information and Analysis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Normal="100" workbookViewId="0">
      <selection activeCell="A32" sqref="A32"/>
    </sheetView>
  </sheetViews>
  <sheetFormatPr defaultRowHeight="15"/>
  <cols>
    <col min="1" max="1" width="61.7109375" style="1" bestFit="1" customWidth="1"/>
    <col min="2" max="10" width="17.140625" style="1" bestFit="1" customWidth="1"/>
    <col min="11" max="16384" width="9.140625" style="1"/>
  </cols>
  <sheetData>
    <row r="1" spans="1:10" ht="20.100000000000001" customHeight="1">
      <c r="A1" s="73" t="s">
        <v>87</v>
      </c>
      <c r="B1" s="73"/>
      <c r="C1" s="73"/>
      <c r="D1" s="73"/>
      <c r="E1" s="73"/>
    </row>
    <row r="2" spans="1:10" ht="18" customHeight="1">
      <c r="A2" s="13"/>
    </row>
    <row r="3" spans="1:10" ht="63">
      <c r="A3" s="2" t="s">
        <v>88</v>
      </c>
      <c r="B3" s="6" t="s">
        <v>89</v>
      </c>
      <c r="C3" s="6" t="s">
        <v>90</v>
      </c>
      <c r="D3" s="6" t="s">
        <v>91</v>
      </c>
      <c r="E3" s="6" t="s">
        <v>92</v>
      </c>
      <c r="F3" s="6" t="s">
        <v>93</v>
      </c>
      <c r="G3" s="6" t="s">
        <v>94</v>
      </c>
      <c r="H3" s="34" t="s">
        <v>306</v>
      </c>
      <c r="I3" s="34" t="s">
        <v>230</v>
      </c>
      <c r="J3" s="34" t="s">
        <v>291</v>
      </c>
    </row>
    <row r="4" spans="1:10" ht="15.75">
      <c r="A4" s="2" t="s">
        <v>95</v>
      </c>
      <c r="B4" s="3">
        <v>4690</v>
      </c>
      <c r="C4" s="3">
        <v>763</v>
      </c>
      <c r="D4" s="4">
        <v>0.16269</v>
      </c>
      <c r="E4" s="3">
        <v>4489</v>
      </c>
      <c r="F4" s="3">
        <v>678</v>
      </c>
      <c r="G4" s="4">
        <v>0.15104000000000001</v>
      </c>
      <c r="H4" s="4">
        <v>-7.1609999999999993E-2</v>
      </c>
      <c r="I4" s="4">
        <v>0.15528</v>
      </c>
      <c r="J4" s="12" t="s">
        <v>232</v>
      </c>
    </row>
    <row r="5" spans="1:10" ht="15.75">
      <c r="A5" s="2" t="s">
        <v>96</v>
      </c>
      <c r="B5" s="3">
        <v>583</v>
      </c>
      <c r="C5" s="3">
        <v>84</v>
      </c>
      <c r="D5" s="4">
        <v>0.14408000000000001</v>
      </c>
      <c r="E5" s="3">
        <v>463</v>
      </c>
      <c r="F5" s="3">
        <v>60</v>
      </c>
      <c r="G5" s="4">
        <v>0.12959000000000001</v>
      </c>
      <c r="H5" s="4">
        <v>-0.10059</v>
      </c>
      <c r="I5" s="4">
        <v>0.1474</v>
      </c>
      <c r="J5" s="12" t="s">
        <v>279</v>
      </c>
    </row>
    <row r="6" spans="1:10" ht="15.75">
      <c r="A6" s="2" t="s">
        <v>97</v>
      </c>
      <c r="B6" s="3">
        <v>2207</v>
      </c>
      <c r="C6" s="3">
        <v>326</v>
      </c>
      <c r="D6" s="4">
        <v>0.14771000000000001</v>
      </c>
      <c r="E6" s="3">
        <v>2482</v>
      </c>
      <c r="F6" s="3">
        <v>371</v>
      </c>
      <c r="G6" s="4">
        <v>0.14948</v>
      </c>
      <c r="H6" s="4">
        <v>1.1939999999999999E-2</v>
      </c>
      <c r="I6" s="4">
        <v>0.15090999999999999</v>
      </c>
      <c r="J6" s="12" t="s">
        <v>233</v>
      </c>
    </row>
    <row r="7" spans="1:10" ht="15.75">
      <c r="A7" s="2" t="s">
        <v>98</v>
      </c>
      <c r="B7" s="3">
        <v>949</v>
      </c>
      <c r="C7" s="3">
        <v>114</v>
      </c>
      <c r="D7" s="4">
        <v>0.12013</v>
      </c>
      <c r="E7" s="3">
        <v>955</v>
      </c>
      <c r="F7" s="3">
        <v>123</v>
      </c>
      <c r="G7" s="4">
        <v>0.1288</v>
      </c>
      <c r="H7" s="4">
        <v>7.2169999999999998E-2</v>
      </c>
      <c r="I7" s="4">
        <v>0.14482999999999999</v>
      </c>
      <c r="J7" s="12" t="s">
        <v>234</v>
      </c>
    </row>
    <row r="8" spans="1:10" ht="15.75">
      <c r="A8" s="2" t="s">
        <v>99</v>
      </c>
      <c r="B8" s="3">
        <v>20609</v>
      </c>
      <c r="C8" s="3">
        <v>2943</v>
      </c>
      <c r="D8" s="4">
        <v>0.14280000000000001</v>
      </c>
      <c r="E8" s="3">
        <v>22470</v>
      </c>
      <c r="F8" s="3">
        <v>3311</v>
      </c>
      <c r="G8" s="4">
        <v>0.14735000000000001</v>
      </c>
      <c r="H8" s="4">
        <v>3.1859999999999999E-2</v>
      </c>
      <c r="I8" s="4">
        <v>0.14559</v>
      </c>
      <c r="J8" s="12" t="s">
        <v>235</v>
      </c>
    </row>
    <row r="9" spans="1:10" ht="15.75">
      <c r="A9" s="2" t="s">
        <v>100</v>
      </c>
      <c r="B9" s="3">
        <v>7836</v>
      </c>
      <c r="C9" s="3">
        <v>1248</v>
      </c>
      <c r="D9" s="4">
        <v>0.15926000000000001</v>
      </c>
      <c r="E9" s="3">
        <v>9072</v>
      </c>
      <c r="F9" s="3">
        <v>1462</v>
      </c>
      <c r="G9" s="4">
        <v>0.16116</v>
      </c>
      <c r="H9" s="4">
        <v>1.187E-2</v>
      </c>
      <c r="I9" s="4">
        <v>0.15482000000000001</v>
      </c>
      <c r="J9" s="12" t="s">
        <v>236</v>
      </c>
    </row>
    <row r="10" spans="1:10" ht="15.75">
      <c r="A10" s="2" t="s">
        <v>101</v>
      </c>
      <c r="B10" s="3">
        <v>2031</v>
      </c>
      <c r="C10" s="3">
        <v>253</v>
      </c>
      <c r="D10" s="4">
        <v>0.12457</v>
      </c>
      <c r="E10" s="3">
        <v>1745</v>
      </c>
      <c r="F10" s="3">
        <v>209</v>
      </c>
      <c r="G10" s="4">
        <v>0.11977</v>
      </c>
      <c r="H10" s="4">
        <v>-3.8519999999999999E-2</v>
      </c>
      <c r="I10" s="4">
        <v>0.13794000000000001</v>
      </c>
      <c r="J10" s="12" t="s">
        <v>237</v>
      </c>
    </row>
    <row r="11" spans="1:10" ht="15.75">
      <c r="A11" s="2" t="s">
        <v>102</v>
      </c>
      <c r="B11" s="3">
        <v>25122</v>
      </c>
      <c r="C11" s="3">
        <v>4470</v>
      </c>
      <c r="D11" s="4">
        <v>0.17793</v>
      </c>
      <c r="E11" s="3">
        <v>19454</v>
      </c>
      <c r="F11" s="3">
        <v>3061</v>
      </c>
      <c r="G11" s="4">
        <v>0.15734999999999999</v>
      </c>
      <c r="H11" s="4">
        <v>-0.1157</v>
      </c>
      <c r="I11" s="4">
        <v>0.15892000000000001</v>
      </c>
      <c r="J11" s="12" t="s">
        <v>238</v>
      </c>
    </row>
    <row r="12" spans="1:10" ht="15.75">
      <c r="A12" s="2" t="s">
        <v>103</v>
      </c>
      <c r="B12" s="3">
        <v>4010</v>
      </c>
      <c r="C12" s="3">
        <v>634</v>
      </c>
      <c r="D12" s="4">
        <v>0.15809999999999999</v>
      </c>
      <c r="E12" s="3">
        <v>4539</v>
      </c>
      <c r="F12" s="3">
        <v>647</v>
      </c>
      <c r="G12" s="4">
        <v>0.14254</v>
      </c>
      <c r="H12" s="4">
        <v>-9.8430000000000004E-2</v>
      </c>
      <c r="I12" s="4">
        <v>0.15726999999999999</v>
      </c>
      <c r="J12" s="12" t="s">
        <v>239</v>
      </c>
    </row>
    <row r="13" spans="1:10" ht="15.75">
      <c r="A13" s="2" t="s">
        <v>104</v>
      </c>
      <c r="B13" s="3">
        <v>19072</v>
      </c>
      <c r="C13" s="3">
        <v>3352</v>
      </c>
      <c r="D13" s="4">
        <v>0.17576</v>
      </c>
      <c r="E13" s="3">
        <v>15894</v>
      </c>
      <c r="F13" s="3">
        <v>2594</v>
      </c>
      <c r="G13" s="4">
        <v>0.16320999999999999</v>
      </c>
      <c r="H13" s="4">
        <v>-7.1400000000000005E-2</v>
      </c>
      <c r="I13" s="4">
        <v>0.15176999999999999</v>
      </c>
      <c r="J13" s="12" t="s">
        <v>240</v>
      </c>
    </row>
    <row r="14" spans="1:10" ht="15.75">
      <c r="A14" s="2" t="s">
        <v>105</v>
      </c>
      <c r="B14" s="3">
        <v>6463</v>
      </c>
      <c r="C14" s="3">
        <v>977</v>
      </c>
      <c r="D14" s="4">
        <v>0.15117</v>
      </c>
      <c r="E14" s="3">
        <v>6102</v>
      </c>
      <c r="F14" s="3">
        <v>890</v>
      </c>
      <c r="G14" s="4">
        <v>0.14585000000000001</v>
      </c>
      <c r="H14" s="4">
        <v>-3.5159999999999997E-2</v>
      </c>
      <c r="I14" s="4">
        <v>0.15651999999999999</v>
      </c>
      <c r="J14" s="12" t="s">
        <v>280</v>
      </c>
    </row>
    <row r="15" spans="1:10" ht="15.75">
      <c r="A15" s="2" t="s">
        <v>106</v>
      </c>
      <c r="B15" s="3">
        <v>29883</v>
      </c>
      <c r="C15" s="3">
        <v>4747</v>
      </c>
      <c r="D15" s="4">
        <v>0.15884999999999999</v>
      </c>
      <c r="E15" s="3">
        <v>27464</v>
      </c>
      <c r="F15" s="3">
        <v>4218</v>
      </c>
      <c r="G15" s="4">
        <v>0.15357999999999999</v>
      </c>
      <c r="H15" s="4">
        <v>-3.3180000000000001E-2</v>
      </c>
      <c r="I15" s="4">
        <v>0.15825</v>
      </c>
      <c r="J15" s="12" t="s">
        <v>241</v>
      </c>
    </row>
    <row r="16" spans="1:10" ht="15.75">
      <c r="A16" s="2" t="s">
        <v>107</v>
      </c>
      <c r="B16" s="3">
        <v>6163</v>
      </c>
      <c r="C16" s="3">
        <v>1168</v>
      </c>
      <c r="D16" s="4">
        <v>0.18951999999999999</v>
      </c>
      <c r="E16" s="3">
        <v>6586</v>
      </c>
      <c r="F16" s="3">
        <v>1166</v>
      </c>
      <c r="G16" s="4">
        <v>0.17704</v>
      </c>
      <c r="H16" s="4">
        <v>-6.583E-2</v>
      </c>
      <c r="I16" s="4">
        <v>0.15878</v>
      </c>
      <c r="J16" s="12" t="s">
        <v>281</v>
      </c>
    </row>
    <row r="17" spans="1:10" ht="15.75">
      <c r="A17" s="2" t="s">
        <v>108</v>
      </c>
      <c r="B17" s="3">
        <v>12984</v>
      </c>
      <c r="C17" s="3">
        <v>1678</v>
      </c>
      <c r="D17" s="4">
        <v>0.12923999999999999</v>
      </c>
      <c r="E17" s="3">
        <v>12844</v>
      </c>
      <c r="F17" s="3">
        <v>1537</v>
      </c>
      <c r="G17" s="4">
        <v>0.11967</v>
      </c>
      <c r="H17" s="4">
        <v>-7.4039999999999995E-2</v>
      </c>
      <c r="I17" s="4">
        <v>0.13682</v>
      </c>
      <c r="J17" s="12" t="s">
        <v>242</v>
      </c>
    </row>
    <row r="18" spans="1:10" ht="15.75">
      <c r="A18" s="2" t="s">
        <v>109</v>
      </c>
      <c r="B18" s="3">
        <v>1004</v>
      </c>
      <c r="C18" s="3">
        <v>193</v>
      </c>
      <c r="D18" s="4">
        <v>0.19223000000000001</v>
      </c>
      <c r="E18" s="3">
        <v>864</v>
      </c>
      <c r="F18" s="3">
        <v>161</v>
      </c>
      <c r="G18" s="4">
        <v>0.18634000000000001</v>
      </c>
      <c r="H18" s="4">
        <v>-3.0630000000000001E-2</v>
      </c>
      <c r="I18" s="4">
        <v>0.15403</v>
      </c>
      <c r="J18" s="12" t="s">
        <v>243</v>
      </c>
    </row>
    <row r="19" spans="1:10" ht="15.75">
      <c r="A19" s="2" t="s">
        <v>110</v>
      </c>
      <c r="B19" s="3">
        <v>5598</v>
      </c>
      <c r="C19" s="3">
        <v>796</v>
      </c>
      <c r="D19" s="4">
        <v>0.14219000000000001</v>
      </c>
      <c r="E19" s="3">
        <v>5119</v>
      </c>
      <c r="F19" s="3">
        <v>656</v>
      </c>
      <c r="G19" s="4">
        <v>0.12814999999999999</v>
      </c>
      <c r="H19" s="4">
        <v>-9.8760000000000001E-2</v>
      </c>
      <c r="I19" s="4">
        <v>0.14319000000000001</v>
      </c>
      <c r="J19" s="12" t="s">
        <v>244</v>
      </c>
    </row>
    <row r="20" spans="1:10" ht="15.75">
      <c r="A20" s="2" t="s">
        <v>111</v>
      </c>
      <c r="B20" s="3">
        <v>4991</v>
      </c>
      <c r="C20" s="3">
        <v>573</v>
      </c>
      <c r="D20" s="4">
        <v>0.11481</v>
      </c>
      <c r="E20" s="3">
        <v>4546</v>
      </c>
      <c r="F20" s="3">
        <v>551</v>
      </c>
      <c r="G20" s="4">
        <v>0.12121</v>
      </c>
      <c r="H20" s="4">
        <v>5.5739999999999998E-2</v>
      </c>
      <c r="I20" s="4">
        <v>0.14002999999999999</v>
      </c>
      <c r="J20" s="12" t="s">
        <v>245</v>
      </c>
    </row>
    <row r="21" spans="1:10" ht="15.75">
      <c r="A21" s="2" t="s">
        <v>112</v>
      </c>
      <c r="B21" s="3">
        <v>816</v>
      </c>
      <c r="C21" s="3">
        <v>121</v>
      </c>
      <c r="D21" s="4">
        <v>0.14828</v>
      </c>
      <c r="E21" s="3">
        <v>739</v>
      </c>
      <c r="F21" s="3">
        <v>133</v>
      </c>
      <c r="G21" s="4">
        <v>0.17996999999999999</v>
      </c>
      <c r="H21" s="4">
        <v>0.2137</v>
      </c>
      <c r="I21" s="4">
        <v>0.16470000000000001</v>
      </c>
      <c r="J21" s="12" t="s">
        <v>246</v>
      </c>
    </row>
    <row r="22" spans="1:10" ht="15.75">
      <c r="A22" s="2" t="s">
        <v>113</v>
      </c>
      <c r="B22" s="3">
        <v>4954</v>
      </c>
      <c r="C22" s="3">
        <v>800</v>
      </c>
      <c r="D22" s="4">
        <v>0.16148999999999999</v>
      </c>
      <c r="E22" s="3">
        <v>5017</v>
      </c>
      <c r="F22" s="3">
        <v>680</v>
      </c>
      <c r="G22" s="4">
        <v>0.13553999999999999</v>
      </c>
      <c r="H22" s="4">
        <v>-0.16067000000000001</v>
      </c>
      <c r="I22" s="4">
        <v>0.13572000000000001</v>
      </c>
      <c r="J22" s="12" t="s">
        <v>247</v>
      </c>
    </row>
    <row r="23" spans="1:10" ht="15.75">
      <c r="A23" s="2" t="s">
        <v>114</v>
      </c>
      <c r="B23" s="3">
        <v>11294</v>
      </c>
      <c r="C23" s="3">
        <v>2141</v>
      </c>
      <c r="D23" s="4">
        <v>0.18956999999999999</v>
      </c>
      <c r="E23" s="3">
        <v>8539</v>
      </c>
      <c r="F23" s="3">
        <v>1487</v>
      </c>
      <c r="G23" s="4">
        <v>0.17413999999999999</v>
      </c>
      <c r="H23" s="4">
        <v>-8.1379999999999994E-2</v>
      </c>
      <c r="I23" s="4">
        <v>0.16517000000000001</v>
      </c>
      <c r="J23" s="12" t="s">
        <v>248</v>
      </c>
    </row>
    <row r="24" spans="1:10" ht="15.75">
      <c r="A24" s="2" t="s">
        <v>115</v>
      </c>
      <c r="B24" s="3">
        <v>2969</v>
      </c>
      <c r="C24" s="3">
        <v>461</v>
      </c>
      <c r="D24" s="4">
        <v>0.15526999999999999</v>
      </c>
      <c r="E24" s="3">
        <v>2721</v>
      </c>
      <c r="F24" s="3">
        <v>344</v>
      </c>
      <c r="G24" s="4">
        <v>0.12642</v>
      </c>
      <c r="H24" s="4">
        <v>-0.18578</v>
      </c>
      <c r="I24" s="4">
        <v>0.13969999999999999</v>
      </c>
      <c r="J24" s="12" t="s">
        <v>249</v>
      </c>
    </row>
    <row r="25" spans="1:10" ht="15.75">
      <c r="A25" s="2" t="s">
        <v>116</v>
      </c>
      <c r="B25" s="3">
        <v>4449</v>
      </c>
      <c r="C25" s="3">
        <v>688</v>
      </c>
      <c r="D25" s="4">
        <v>0.15464</v>
      </c>
      <c r="E25" s="3">
        <v>4311</v>
      </c>
      <c r="F25" s="3">
        <v>709</v>
      </c>
      <c r="G25" s="4">
        <v>0.16446</v>
      </c>
      <c r="H25" s="4">
        <v>6.3509999999999997E-2</v>
      </c>
      <c r="I25" s="4">
        <v>0.14404</v>
      </c>
      <c r="J25" s="12" t="s">
        <v>250</v>
      </c>
    </row>
    <row r="26" spans="1:10" ht="15.75">
      <c r="A26" s="2" t="s">
        <v>117</v>
      </c>
      <c r="B26" s="3">
        <v>3146</v>
      </c>
      <c r="C26" s="3">
        <v>508</v>
      </c>
      <c r="D26" s="4">
        <v>0.16147</v>
      </c>
      <c r="E26" s="3">
        <v>2892</v>
      </c>
      <c r="F26" s="3">
        <v>485</v>
      </c>
      <c r="G26" s="4">
        <v>0.16769999999999999</v>
      </c>
      <c r="H26" s="4">
        <v>3.8580000000000003E-2</v>
      </c>
      <c r="I26" s="4">
        <v>0.15193999999999999</v>
      </c>
      <c r="J26" s="12" t="s">
        <v>251</v>
      </c>
    </row>
    <row r="27" spans="1:10" ht="15.75">
      <c r="A27" s="2" t="s">
        <v>118</v>
      </c>
      <c r="B27" s="3">
        <v>4444</v>
      </c>
      <c r="C27" s="3">
        <v>760</v>
      </c>
      <c r="D27" s="4">
        <v>0.17102000000000001</v>
      </c>
      <c r="E27" s="3">
        <v>4083</v>
      </c>
      <c r="F27" s="3">
        <v>604</v>
      </c>
      <c r="G27" s="4">
        <v>0.14793000000000001</v>
      </c>
      <c r="H27" s="4">
        <v>-0.13500000000000001</v>
      </c>
      <c r="I27" s="4">
        <v>0.14606</v>
      </c>
      <c r="J27" s="12" t="s">
        <v>282</v>
      </c>
    </row>
    <row r="28" spans="1:10" ht="15.75">
      <c r="A28" s="2" t="s">
        <v>119</v>
      </c>
      <c r="B28" s="3">
        <v>8806</v>
      </c>
      <c r="C28" s="3">
        <v>1403</v>
      </c>
      <c r="D28" s="4">
        <v>0.15931999999999999</v>
      </c>
      <c r="E28" s="3">
        <v>6619</v>
      </c>
      <c r="F28" s="3">
        <v>871</v>
      </c>
      <c r="G28" s="4">
        <v>0.13159000000000001</v>
      </c>
      <c r="H28" s="4">
        <v>-0.17405999999999999</v>
      </c>
      <c r="I28" s="4">
        <v>0.1396</v>
      </c>
      <c r="J28" s="12" t="s">
        <v>252</v>
      </c>
    </row>
    <row r="29" spans="1:10" ht="15.75">
      <c r="A29" s="2" t="s">
        <v>120</v>
      </c>
      <c r="B29" s="3">
        <v>19309</v>
      </c>
      <c r="C29" s="3">
        <v>2823</v>
      </c>
      <c r="D29" s="4">
        <v>0.1462</v>
      </c>
      <c r="E29" s="3">
        <v>18118</v>
      </c>
      <c r="F29" s="3">
        <v>2743</v>
      </c>
      <c r="G29" s="4">
        <v>0.15140000000000001</v>
      </c>
      <c r="H29" s="4">
        <v>3.5529999999999999E-2</v>
      </c>
      <c r="I29" s="4">
        <v>0.16</v>
      </c>
      <c r="J29" s="12" t="s">
        <v>238</v>
      </c>
    </row>
    <row r="30" spans="1:10" ht="15.75">
      <c r="A30" s="2" t="s">
        <v>121</v>
      </c>
      <c r="B30" s="3">
        <v>7314</v>
      </c>
      <c r="C30" s="3">
        <v>1054</v>
      </c>
      <c r="D30" s="4">
        <v>0.14410999999999999</v>
      </c>
      <c r="E30" s="3">
        <v>7393</v>
      </c>
      <c r="F30" s="3">
        <v>1086</v>
      </c>
      <c r="G30" s="4">
        <v>0.1469</v>
      </c>
      <c r="H30" s="4">
        <v>1.9349999999999999E-2</v>
      </c>
      <c r="I30" s="4">
        <v>0.14410999999999999</v>
      </c>
      <c r="J30" s="12" t="s">
        <v>253</v>
      </c>
    </row>
    <row r="31" spans="1:10" ht="15.75">
      <c r="A31" s="2" t="s">
        <v>122</v>
      </c>
      <c r="B31" s="3">
        <v>14782</v>
      </c>
      <c r="C31" s="3">
        <v>2175</v>
      </c>
      <c r="D31" s="4">
        <v>0.14713999999999999</v>
      </c>
      <c r="E31" s="3">
        <v>15322</v>
      </c>
      <c r="F31" s="3">
        <v>2257</v>
      </c>
      <c r="G31" s="4">
        <v>0.14729999999999999</v>
      </c>
      <c r="H31" s="4">
        <v>1.1299999999999999E-3</v>
      </c>
      <c r="I31" s="4">
        <v>0.15570999999999999</v>
      </c>
      <c r="J31" s="12" t="s">
        <v>254</v>
      </c>
    </row>
    <row r="32" spans="1:10" ht="15.75">
      <c r="A32" s="2" t="s">
        <v>123</v>
      </c>
      <c r="B32" s="3">
        <v>2785</v>
      </c>
      <c r="C32" s="3">
        <v>419</v>
      </c>
      <c r="D32" s="4">
        <v>0.15045</v>
      </c>
      <c r="E32" s="3">
        <v>2668</v>
      </c>
      <c r="F32" s="3">
        <v>432</v>
      </c>
      <c r="G32" s="4">
        <v>0.16192000000000001</v>
      </c>
      <c r="H32" s="4">
        <v>7.6240000000000002E-2</v>
      </c>
      <c r="I32" s="4">
        <v>0.15343000000000001</v>
      </c>
      <c r="J32" s="12" t="s">
        <v>255</v>
      </c>
    </row>
    <row r="33" spans="1:10" ht="15.75">
      <c r="A33" s="2" t="s">
        <v>124</v>
      </c>
      <c r="B33" s="3">
        <v>732</v>
      </c>
      <c r="C33" s="3">
        <v>90</v>
      </c>
      <c r="D33" s="4">
        <v>0.12295</v>
      </c>
      <c r="E33" s="3">
        <v>714</v>
      </c>
      <c r="F33" s="3">
        <v>129</v>
      </c>
      <c r="G33" s="4">
        <v>0.18067</v>
      </c>
      <c r="H33" s="4">
        <v>0.46947</v>
      </c>
      <c r="I33" s="4">
        <v>0.15967999999999999</v>
      </c>
      <c r="J33" s="12" t="s">
        <v>283</v>
      </c>
    </row>
    <row r="34" spans="1:10" ht="15.75">
      <c r="A34" s="44" t="s">
        <v>327</v>
      </c>
      <c r="B34" s="3">
        <v>350</v>
      </c>
      <c r="C34" s="3">
        <v>30</v>
      </c>
      <c r="D34" s="4">
        <v>8.5709999999999995E-2</v>
      </c>
      <c r="E34" s="3">
        <v>621</v>
      </c>
      <c r="F34" s="3">
        <v>65</v>
      </c>
      <c r="G34" s="4">
        <v>0.10467</v>
      </c>
      <c r="H34" s="4">
        <v>0.22115000000000001</v>
      </c>
      <c r="I34" s="4">
        <v>0.14302000000000001</v>
      </c>
      <c r="J34" s="12" t="s">
        <v>256</v>
      </c>
    </row>
    <row r="35" spans="1:10" ht="15.75">
      <c r="A35" s="2" t="s">
        <v>125</v>
      </c>
      <c r="B35" s="3">
        <v>33449</v>
      </c>
      <c r="C35" s="3">
        <v>4756</v>
      </c>
      <c r="D35" s="4">
        <v>0.14219000000000001</v>
      </c>
      <c r="E35" s="3">
        <v>34026</v>
      </c>
      <c r="F35" s="3">
        <v>4815</v>
      </c>
      <c r="G35" s="4">
        <v>0.14151</v>
      </c>
      <c r="H35" s="4">
        <v>-4.7600000000000003E-3</v>
      </c>
      <c r="I35" s="4">
        <v>0.15023</v>
      </c>
      <c r="J35" s="12" t="s">
        <v>257</v>
      </c>
    </row>
    <row r="36" spans="1:10" ht="15.75">
      <c r="A36" s="2" t="s">
        <v>126</v>
      </c>
      <c r="B36" s="3">
        <v>9538</v>
      </c>
      <c r="C36" s="3">
        <v>1332</v>
      </c>
      <c r="D36" s="4">
        <v>0.13965</v>
      </c>
      <c r="E36" s="3">
        <v>9313</v>
      </c>
      <c r="F36" s="3">
        <v>1349</v>
      </c>
      <c r="G36" s="4">
        <v>0.14485000000000001</v>
      </c>
      <c r="H36" s="4">
        <v>3.7229999999999999E-2</v>
      </c>
      <c r="I36" s="4">
        <v>0.14585999999999999</v>
      </c>
      <c r="J36" s="12" t="s">
        <v>258</v>
      </c>
    </row>
    <row r="37" spans="1:10" ht="15.75">
      <c r="A37" s="2" t="s">
        <v>127</v>
      </c>
      <c r="B37" s="3">
        <v>3241</v>
      </c>
      <c r="C37" s="3">
        <v>547</v>
      </c>
      <c r="D37" s="4">
        <v>0.16878000000000001</v>
      </c>
      <c r="E37" s="3">
        <v>2858</v>
      </c>
      <c r="F37" s="3">
        <v>501</v>
      </c>
      <c r="G37" s="4">
        <v>0.17530000000000001</v>
      </c>
      <c r="H37" s="4">
        <v>3.8649999999999997E-2</v>
      </c>
      <c r="I37" s="4">
        <v>0.15379999999999999</v>
      </c>
      <c r="J37" s="12" t="s">
        <v>259</v>
      </c>
    </row>
    <row r="38" spans="1:10" ht="15.75">
      <c r="A38" s="2" t="s">
        <v>128</v>
      </c>
      <c r="B38" s="3">
        <v>9673</v>
      </c>
      <c r="C38" s="3">
        <v>1690</v>
      </c>
      <c r="D38" s="4">
        <v>0.17471</v>
      </c>
      <c r="E38" s="3">
        <v>8303</v>
      </c>
      <c r="F38" s="3">
        <v>1318</v>
      </c>
      <c r="G38" s="4">
        <v>0.15873999999999999</v>
      </c>
      <c r="H38" s="4">
        <v>-9.1439999999999994E-2</v>
      </c>
      <c r="I38" s="4">
        <v>0.14871000000000001</v>
      </c>
      <c r="J38" s="12" t="s">
        <v>284</v>
      </c>
    </row>
    <row r="39" spans="1:10" ht="15.75">
      <c r="A39" s="2" t="s">
        <v>129</v>
      </c>
      <c r="B39" s="3">
        <v>5988</v>
      </c>
      <c r="C39" s="3">
        <v>1006</v>
      </c>
      <c r="D39" s="4">
        <v>0.16800000000000001</v>
      </c>
      <c r="E39" s="3">
        <v>5841</v>
      </c>
      <c r="F39" s="3">
        <v>969</v>
      </c>
      <c r="G39" s="4">
        <v>0.16589999999999999</v>
      </c>
      <c r="H39" s="4">
        <v>-1.2540000000000001E-2</v>
      </c>
      <c r="I39" s="4">
        <v>0.15773000000000001</v>
      </c>
      <c r="J39" s="12" t="s">
        <v>239</v>
      </c>
    </row>
    <row r="40" spans="1:10" ht="15.75">
      <c r="A40" s="2" t="s">
        <v>130</v>
      </c>
      <c r="B40" s="3">
        <v>4765</v>
      </c>
      <c r="C40" s="3">
        <v>960</v>
      </c>
      <c r="D40" s="4">
        <v>0.20147000000000001</v>
      </c>
      <c r="E40" s="3">
        <v>4777</v>
      </c>
      <c r="F40" s="3">
        <v>785</v>
      </c>
      <c r="G40" s="4">
        <v>0.16433</v>
      </c>
      <c r="H40" s="4">
        <v>-0.18435000000000001</v>
      </c>
      <c r="I40" s="4">
        <v>0.14874999999999999</v>
      </c>
      <c r="J40" s="12" t="s">
        <v>260</v>
      </c>
    </row>
    <row r="41" spans="1:10" ht="15.75">
      <c r="A41" s="2" t="s">
        <v>131</v>
      </c>
      <c r="B41" s="3">
        <v>8760</v>
      </c>
      <c r="C41" s="3">
        <v>1293</v>
      </c>
      <c r="D41" s="4">
        <v>0.14760000000000001</v>
      </c>
      <c r="E41" s="3">
        <v>7485</v>
      </c>
      <c r="F41" s="3">
        <v>953</v>
      </c>
      <c r="G41" s="4">
        <v>0.12731999999999999</v>
      </c>
      <c r="H41" s="4">
        <v>-0.13741</v>
      </c>
      <c r="I41" s="4">
        <v>0.14459</v>
      </c>
      <c r="J41" s="12" t="s">
        <v>261</v>
      </c>
    </row>
    <row r="42" spans="1:10" ht="15.75">
      <c r="A42" s="2" t="s">
        <v>132</v>
      </c>
      <c r="B42" s="3">
        <v>204</v>
      </c>
      <c r="C42" s="3">
        <v>34</v>
      </c>
      <c r="D42" s="4">
        <v>0.16667000000000001</v>
      </c>
      <c r="E42" s="3">
        <v>163</v>
      </c>
      <c r="F42" s="3">
        <v>26</v>
      </c>
      <c r="G42" s="4">
        <v>0.15951000000000001</v>
      </c>
      <c r="H42" s="4">
        <v>-4.2939999999999999E-2</v>
      </c>
      <c r="I42" s="4">
        <v>0.15304999999999999</v>
      </c>
      <c r="J42" s="12" t="s">
        <v>262</v>
      </c>
    </row>
    <row r="43" spans="1:10" ht="15.75">
      <c r="A43" s="2" t="s">
        <v>133</v>
      </c>
      <c r="B43" s="3">
        <v>1681</v>
      </c>
      <c r="C43" s="3">
        <v>267</v>
      </c>
      <c r="D43" s="4">
        <v>0.15883</v>
      </c>
      <c r="E43" s="3">
        <v>1580</v>
      </c>
      <c r="F43" s="3">
        <v>217</v>
      </c>
      <c r="G43" s="4">
        <v>0.13733999999999999</v>
      </c>
      <c r="H43" s="4">
        <v>-0.13531000000000001</v>
      </c>
      <c r="I43" s="4">
        <v>0.14582000000000001</v>
      </c>
      <c r="J43" s="12" t="s">
        <v>285</v>
      </c>
    </row>
    <row r="44" spans="1:10" ht="15.75">
      <c r="A44" s="44" t="s">
        <v>328</v>
      </c>
      <c r="B44" s="3">
        <v>6888</v>
      </c>
      <c r="C44" s="3">
        <v>304</v>
      </c>
      <c r="D44" s="4">
        <v>4.4130000000000003E-2</v>
      </c>
      <c r="E44" s="3">
        <v>6819</v>
      </c>
      <c r="F44" s="3">
        <v>234</v>
      </c>
      <c r="G44" s="4">
        <v>3.4320000000000003E-2</v>
      </c>
      <c r="H44" s="4">
        <v>-0.22247</v>
      </c>
      <c r="I44" s="4">
        <v>0.10294</v>
      </c>
      <c r="J44" s="12" t="s">
        <v>263</v>
      </c>
    </row>
    <row r="45" spans="1:10" ht="15.75">
      <c r="A45" s="2" t="s">
        <v>134</v>
      </c>
      <c r="B45" s="3">
        <v>9599</v>
      </c>
      <c r="C45" s="3">
        <v>1337</v>
      </c>
      <c r="D45" s="4">
        <v>0.13929</v>
      </c>
      <c r="E45" s="3">
        <v>7858</v>
      </c>
      <c r="F45" s="3">
        <v>930</v>
      </c>
      <c r="G45" s="4">
        <v>0.11835</v>
      </c>
      <c r="H45" s="4">
        <v>-0.15029999999999999</v>
      </c>
      <c r="I45" s="4">
        <v>0.13988999999999999</v>
      </c>
      <c r="J45" s="12" t="s">
        <v>264</v>
      </c>
    </row>
    <row r="46" spans="1:10" ht="15.75">
      <c r="A46" s="2" t="s">
        <v>135</v>
      </c>
      <c r="B46" s="3">
        <v>2216</v>
      </c>
      <c r="C46" s="3">
        <v>296</v>
      </c>
      <c r="D46" s="4">
        <v>0.13356999999999999</v>
      </c>
      <c r="E46" s="3">
        <v>2227</v>
      </c>
      <c r="F46" s="3">
        <v>321</v>
      </c>
      <c r="G46" s="4">
        <v>0.14413999999999999</v>
      </c>
      <c r="H46" s="4">
        <v>7.9100000000000004E-2</v>
      </c>
      <c r="I46" s="4">
        <v>0.14713000000000001</v>
      </c>
      <c r="J46" s="12" t="s">
        <v>265</v>
      </c>
    </row>
    <row r="47" spans="1:10" ht="15.75">
      <c r="A47" s="2" t="s">
        <v>136</v>
      </c>
      <c r="B47" s="3">
        <v>1696</v>
      </c>
      <c r="C47" s="3">
        <v>272</v>
      </c>
      <c r="D47" s="4">
        <v>0.16037999999999999</v>
      </c>
      <c r="E47" s="3">
        <v>1607</v>
      </c>
      <c r="F47" s="3">
        <v>207</v>
      </c>
      <c r="G47" s="4">
        <v>0.12881000000000001</v>
      </c>
      <c r="H47" s="4">
        <v>-0.19681999999999999</v>
      </c>
      <c r="I47" s="4">
        <v>0.14515</v>
      </c>
      <c r="J47" s="12" t="s">
        <v>266</v>
      </c>
    </row>
    <row r="48" spans="1:10" ht="15.75">
      <c r="A48" s="2" t="s">
        <v>137</v>
      </c>
      <c r="B48" s="3">
        <v>14306</v>
      </c>
      <c r="C48" s="3">
        <v>2058</v>
      </c>
      <c r="D48" s="4">
        <v>0.14385999999999999</v>
      </c>
      <c r="E48" s="3">
        <v>13376</v>
      </c>
      <c r="F48" s="3">
        <v>1921</v>
      </c>
      <c r="G48" s="4">
        <v>0.14362</v>
      </c>
      <c r="H48" s="4">
        <v>-1.67E-3</v>
      </c>
      <c r="I48" s="4">
        <v>0.14172999999999999</v>
      </c>
      <c r="J48" s="12" t="s">
        <v>267</v>
      </c>
    </row>
    <row r="49" spans="1:10" ht="15.75">
      <c r="A49" s="2" t="s">
        <v>138</v>
      </c>
      <c r="B49" s="3">
        <v>12055</v>
      </c>
      <c r="C49" s="3">
        <v>2088</v>
      </c>
      <c r="D49" s="4">
        <v>0.17321</v>
      </c>
      <c r="E49" s="3">
        <v>11588</v>
      </c>
      <c r="F49" s="3">
        <v>1933</v>
      </c>
      <c r="G49" s="4">
        <v>0.16681000000000001</v>
      </c>
      <c r="H49" s="4">
        <v>-3.6929999999999998E-2</v>
      </c>
      <c r="I49" s="4">
        <v>0.16502</v>
      </c>
      <c r="J49" s="12" t="s">
        <v>248</v>
      </c>
    </row>
    <row r="50" spans="1:10" ht="15.75">
      <c r="A50" s="2" t="s">
        <v>139</v>
      </c>
      <c r="B50" s="3">
        <v>4972</v>
      </c>
      <c r="C50" s="3">
        <v>843</v>
      </c>
      <c r="D50" s="4">
        <v>0.16955000000000001</v>
      </c>
      <c r="E50" s="3">
        <v>4205</v>
      </c>
      <c r="F50" s="3">
        <v>623</v>
      </c>
      <c r="G50" s="4">
        <v>0.14815999999999999</v>
      </c>
      <c r="H50" s="4">
        <v>-0.12617</v>
      </c>
      <c r="I50" s="4">
        <v>0.14785999999999999</v>
      </c>
      <c r="J50" s="12" t="s">
        <v>268</v>
      </c>
    </row>
    <row r="51" spans="1:10" ht="15.75">
      <c r="A51" s="2" t="s">
        <v>140</v>
      </c>
      <c r="B51" s="3">
        <v>13257</v>
      </c>
      <c r="C51" s="3">
        <v>2248</v>
      </c>
      <c r="D51" s="4">
        <v>0.16957</v>
      </c>
      <c r="E51" s="3">
        <v>13306</v>
      </c>
      <c r="F51" s="3">
        <v>2075</v>
      </c>
      <c r="G51" s="4">
        <v>0.15594</v>
      </c>
      <c r="H51" s="4">
        <v>-8.0360000000000001E-2</v>
      </c>
      <c r="I51" s="4">
        <v>0.15431</v>
      </c>
      <c r="J51" s="12" t="s">
        <v>269</v>
      </c>
    </row>
    <row r="52" spans="1:10" ht="15.75">
      <c r="A52" s="2" t="s">
        <v>141</v>
      </c>
      <c r="B52" s="3">
        <v>8625</v>
      </c>
      <c r="C52" s="3">
        <v>1571</v>
      </c>
      <c r="D52" s="4">
        <v>0.18214</v>
      </c>
      <c r="E52" s="3">
        <v>8200</v>
      </c>
      <c r="F52" s="3">
        <v>1434</v>
      </c>
      <c r="G52" s="4">
        <v>0.17488000000000001</v>
      </c>
      <c r="H52" s="4">
        <v>-3.9899999999999998E-2</v>
      </c>
      <c r="I52" s="4">
        <v>0.16181000000000001</v>
      </c>
      <c r="J52" s="12" t="s">
        <v>270</v>
      </c>
    </row>
    <row r="53" spans="1:10" ht="15.75">
      <c r="A53" s="2" t="s">
        <v>142</v>
      </c>
      <c r="B53" s="3">
        <v>16123</v>
      </c>
      <c r="C53" s="3">
        <v>2579</v>
      </c>
      <c r="D53" s="4">
        <v>0.15995999999999999</v>
      </c>
      <c r="E53" s="3">
        <v>15477</v>
      </c>
      <c r="F53" s="3">
        <v>2226</v>
      </c>
      <c r="G53" s="4">
        <v>0.14383000000000001</v>
      </c>
      <c r="H53" s="4">
        <v>-0.10085</v>
      </c>
      <c r="I53" s="4">
        <v>0.14795</v>
      </c>
      <c r="J53" s="12" t="s">
        <v>271</v>
      </c>
    </row>
    <row r="54" spans="1:10" ht="15.75">
      <c r="A54" s="2" t="s">
        <v>143</v>
      </c>
      <c r="B54" s="3">
        <v>32201</v>
      </c>
      <c r="C54" s="3">
        <v>5665</v>
      </c>
      <c r="D54" s="4">
        <v>0.17593</v>
      </c>
      <c r="E54" s="3">
        <v>27876</v>
      </c>
      <c r="F54" s="3">
        <v>4669</v>
      </c>
      <c r="G54" s="4">
        <v>0.16749</v>
      </c>
      <c r="H54" s="4">
        <v>-4.7940000000000003E-2</v>
      </c>
      <c r="I54" s="4">
        <v>0.15806000000000001</v>
      </c>
      <c r="J54" s="12" t="s">
        <v>272</v>
      </c>
    </row>
    <row r="55" spans="1:10" ht="15.75">
      <c r="A55" s="2" t="s">
        <v>144</v>
      </c>
      <c r="B55" s="3">
        <v>4330</v>
      </c>
      <c r="C55" s="3">
        <v>831</v>
      </c>
      <c r="D55" s="4">
        <v>0.19192000000000001</v>
      </c>
      <c r="E55" s="3">
        <v>3535</v>
      </c>
      <c r="F55" s="3">
        <v>598</v>
      </c>
      <c r="G55" s="4">
        <v>0.16916999999999999</v>
      </c>
      <c r="H55" s="4">
        <v>-0.11855</v>
      </c>
      <c r="I55" s="4">
        <v>0.15251999999999999</v>
      </c>
      <c r="J55" s="12" t="s">
        <v>273</v>
      </c>
    </row>
    <row r="56" spans="1:10" ht="15.75">
      <c r="A56" s="2" t="s">
        <v>145</v>
      </c>
      <c r="B56" s="3">
        <v>12029</v>
      </c>
      <c r="C56" s="3">
        <v>2042</v>
      </c>
      <c r="D56" s="4">
        <v>0.16975999999999999</v>
      </c>
      <c r="E56" s="3">
        <v>12530</v>
      </c>
      <c r="F56" s="3">
        <v>1920</v>
      </c>
      <c r="G56" s="4">
        <v>0.15323000000000001</v>
      </c>
      <c r="H56" s="4">
        <v>-9.7339999999999996E-2</v>
      </c>
      <c r="I56" s="4">
        <v>0.15031</v>
      </c>
      <c r="J56" s="12" t="s">
        <v>286</v>
      </c>
    </row>
    <row r="57" spans="1:10" ht="15.75">
      <c r="A57" s="2" t="s">
        <v>146</v>
      </c>
      <c r="B57" s="3">
        <v>5961</v>
      </c>
      <c r="C57" s="3">
        <v>898</v>
      </c>
      <c r="D57" s="4">
        <v>0.15065000000000001</v>
      </c>
      <c r="E57" s="3">
        <v>6159</v>
      </c>
      <c r="F57" s="3">
        <v>836</v>
      </c>
      <c r="G57" s="4">
        <v>0.13574</v>
      </c>
      <c r="H57" s="4">
        <v>-9.8970000000000002E-2</v>
      </c>
      <c r="I57" s="4">
        <v>0.14357</v>
      </c>
      <c r="J57" s="12" t="s">
        <v>287</v>
      </c>
    </row>
    <row r="58" spans="1:10" ht="15.75">
      <c r="A58" s="2" t="s">
        <v>147</v>
      </c>
      <c r="B58" s="3">
        <v>9318</v>
      </c>
      <c r="C58" s="3">
        <v>1491</v>
      </c>
      <c r="D58" s="4">
        <v>0.16001000000000001</v>
      </c>
      <c r="E58" s="3">
        <v>8329</v>
      </c>
      <c r="F58" s="3">
        <v>1209</v>
      </c>
      <c r="G58" s="4">
        <v>0.14516000000000001</v>
      </c>
      <c r="H58" s="4">
        <v>-9.2850000000000002E-2</v>
      </c>
      <c r="I58" s="4">
        <v>0.14913000000000001</v>
      </c>
      <c r="J58" s="12" t="s">
        <v>274</v>
      </c>
    </row>
    <row r="59" spans="1:10" ht="15.75">
      <c r="A59" s="2" t="s">
        <v>148</v>
      </c>
      <c r="B59" s="3">
        <v>5659</v>
      </c>
      <c r="C59" s="3">
        <v>1129</v>
      </c>
      <c r="D59" s="4">
        <v>0.19950999999999999</v>
      </c>
      <c r="E59" s="3">
        <v>5844</v>
      </c>
      <c r="F59" s="3">
        <v>1055</v>
      </c>
      <c r="G59" s="4">
        <v>0.18053</v>
      </c>
      <c r="H59" s="4">
        <v>-9.5130000000000006E-2</v>
      </c>
      <c r="I59" s="4">
        <v>0.15717999999999999</v>
      </c>
      <c r="J59" s="12" t="s">
        <v>288</v>
      </c>
    </row>
    <row r="60" spans="1:10" ht="15.75">
      <c r="A60" s="2" t="s">
        <v>149</v>
      </c>
      <c r="B60" s="3">
        <v>9624</v>
      </c>
      <c r="C60" s="3">
        <v>1694</v>
      </c>
      <c r="D60" s="4">
        <v>0.17602000000000001</v>
      </c>
      <c r="E60" s="3">
        <v>8290</v>
      </c>
      <c r="F60" s="3">
        <v>1405</v>
      </c>
      <c r="G60" s="4">
        <v>0.16947999999999999</v>
      </c>
      <c r="H60" s="4">
        <v>-3.7139999999999999E-2</v>
      </c>
      <c r="I60" s="4">
        <v>0.1726</v>
      </c>
      <c r="J60" s="12" t="s">
        <v>275</v>
      </c>
    </row>
    <row r="61" spans="1:10" ht="15.75">
      <c r="A61" s="2" t="s">
        <v>150</v>
      </c>
      <c r="B61" s="3">
        <v>5043</v>
      </c>
      <c r="C61" s="3">
        <v>683</v>
      </c>
      <c r="D61" s="4">
        <v>0.13544</v>
      </c>
      <c r="E61" s="3">
        <v>4646</v>
      </c>
      <c r="F61" s="3">
        <v>603</v>
      </c>
      <c r="G61" s="4">
        <v>0.12978999999999999</v>
      </c>
      <c r="H61" s="4">
        <v>-4.1689999999999998E-2</v>
      </c>
      <c r="I61" s="4">
        <v>0.13728000000000001</v>
      </c>
      <c r="J61" s="12" t="s">
        <v>276</v>
      </c>
    </row>
    <row r="62" spans="1:10" ht="15.75">
      <c r="A62" s="2" t="s">
        <v>151</v>
      </c>
      <c r="B62" s="3">
        <v>12333</v>
      </c>
      <c r="C62" s="3">
        <v>2303</v>
      </c>
      <c r="D62" s="4">
        <v>0.18673000000000001</v>
      </c>
      <c r="E62" s="3">
        <v>11551</v>
      </c>
      <c r="F62" s="3">
        <v>1960</v>
      </c>
      <c r="G62" s="4">
        <v>0.16968</v>
      </c>
      <c r="H62" s="4">
        <v>-9.1319999999999998E-2</v>
      </c>
      <c r="I62" s="4">
        <v>0.16855000000000001</v>
      </c>
      <c r="J62" s="12" t="s">
        <v>289</v>
      </c>
    </row>
    <row r="63" spans="1:10" ht="15.75">
      <c r="A63" s="2" t="s">
        <v>152</v>
      </c>
      <c r="B63" s="3">
        <v>29112</v>
      </c>
      <c r="C63" s="3">
        <v>4930</v>
      </c>
      <c r="D63" s="4">
        <v>0.16935</v>
      </c>
      <c r="E63" s="3">
        <v>25494</v>
      </c>
      <c r="F63" s="3">
        <v>4169</v>
      </c>
      <c r="G63" s="4">
        <v>0.16353000000000001</v>
      </c>
      <c r="H63" s="4">
        <v>-3.4349999999999999E-2</v>
      </c>
      <c r="I63" s="4">
        <v>0.15984000000000001</v>
      </c>
      <c r="J63" s="12" t="s">
        <v>277</v>
      </c>
    </row>
    <row r="64" spans="1:10" ht="15.75">
      <c r="A64" s="2" t="s">
        <v>153</v>
      </c>
      <c r="B64" s="3">
        <v>9290</v>
      </c>
      <c r="C64" s="3">
        <v>1378</v>
      </c>
      <c r="D64" s="4">
        <v>0.14832999999999999</v>
      </c>
      <c r="E64" s="3">
        <v>7973</v>
      </c>
      <c r="F64" s="3">
        <v>1145</v>
      </c>
      <c r="G64" s="4">
        <v>0.14360999999999999</v>
      </c>
      <c r="H64" s="4">
        <v>-3.1829999999999997E-2</v>
      </c>
      <c r="I64" s="4">
        <v>0.15415999999999999</v>
      </c>
      <c r="J64" s="12" t="s">
        <v>278</v>
      </c>
    </row>
    <row r="65" spans="1:10" ht="15.75">
      <c r="A65" s="2" t="s">
        <v>154</v>
      </c>
      <c r="B65" s="3">
        <v>2835</v>
      </c>
      <c r="C65" s="3">
        <v>498</v>
      </c>
      <c r="D65" s="4">
        <v>0.17566000000000001</v>
      </c>
      <c r="E65" s="3">
        <v>2273</v>
      </c>
      <c r="F65" s="3">
        <v>355</v>
      </c>
      <c r="G65" s="4">
        <v>0.15618000000000001</v>
      </c>
      <c r="H65" s="4">
        <v>-0.1109</v>
      </c>
      <c r="I65" s="4">
        <v>0.14393</v>
      </c>
      <c r="J65" s="12" t="s">
        <v>290</v>
      </c>
    </row>
    <row r="66" spans="1:10" ht="15.75">
      <c r="A66" s="43" t="s">
        <v>305</v>
      </c>
      <c r="B66" s="37">
        <v>545116</v>
      </c>
      <c r="C66" s="37">
        <v>86815</v>
      </c>
      <c r="D66" s="38">
        <v>0.159</v>
      </c>
      <c r="E66" s="37">
        <v>508354</v>
      </c>
      <c r="F66" s="37">
        <v>76481</v>
      </c>
      <c r="G66" s="38">
        <v>0.15</v>
      </c>
      <c r="H66" s="38">
        <v>-5.5E-2</v>
      </c>
      <c r="I66" s="38">
        <v>0.15</v>
      </c>
      <c r="J66" s="46"/>
    </row>
    <row r="67" spans="1:10" ht="18" customHeight="1">
      <c r="A67" s="13"/>
    </row>
    <row r="68" spans="1:10" s="5" customFormat="1" ht="20.100000000000001" customHeight="1">
      <c r="A68" s="33" t="s">
        <v>326</v>
      </c>
    </row>
    <row r="69" spans="1:10" s="5" customFormat="1" ht="20.100000000000001" customHeight="1">
      <c r="A69" s="5" t="s">
        <v>155</v>
      </c>
    </row>
    <row r="70" spans="1:10" ht="18" customHeight="1">
      <c r="A70" s="13"/>
    </row>
  </sheetData>
  <mergeCells count="1">
    <mergeCell ref="A1:E1"/>
  </mergeCells>
  <pageMargins left="0.7" right="0.7" top="0.75" bottom="0.75" header="0.3" footer="0.3"/>
  <pageSetup fitToHeight="0"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Normal="100" workbookViewId="0">
      <selection activeCell="A32" sqref="A32"/>
    </sheetView>
  </sheetViews>
  <sheetFormatPr defaultRowHeight="15"/>
  <cols>
    <col min="1" max="1" width="27.42578125" style="1" bestFit="1" customWidth="1"/>
    <col min="2" max="4" width="17.140625" style="1" bestFit="1" customWidth="1"/>
    <col min="5" max="5" width="12.5703125" style="1" customWidth="1"/>
    <col min="6" max="16384" width="9.140625" style="1"/>
  </cols>
  <sheetData>
    <row r="1" spans="1:5" ht="20.100000000000001" customHeight="1">
      <c r="A1" s="73" t="s">
        <v>301</v>
      </c>
      <c r="B1" s="73"/>
      <c r="C1" s="73"/>
      <c r="D1" s="73"/>
      <c r="E1" s="73"/>
    </row>
    <row r="2" spans="1:5" ht="18" customHeight="1">
      <c r="A2" s="13"/>
    </row>
    <row r="3" spans="1:5" ht="47.25">
      <c r="A3" s="14" t="s">
        <v>156</v>
      </c>
      <c r="B3" s="17" t="s">
        <v>13</v>
      </c>
      <c r="C3" s="17" t="s">
        <v>1</v>
      </c>
      <c r="D3" s="17" t="s">
        <v>157</v>
      </c>
      <c r="E3" s="17" t="s">
        <v>231</v>
      </c>
    </row>
    <row r="4" spans="1:5" ht="15.75">
      <c r="A4" s="53" t="s">
        <v>158</v>
      </c>
      <c r="B4" s="54">
        <v>11418</v>
      </c>
      <c r="C4" s="54">
        <v>1802</v>
      </c>
      <c r="D4" s="55">
        <v>0.15781999999999999</v>
      </c>
      <c r="E4" s="55">
        <v>0.15376999999999999</v>
      </c>
    </row>
    <row r="5" spans="1:5" ht="15.75">
      <c r="A5" s="53" t="s">
        <v>159</v>
      </c>
      <c r="B5" s="56">
        <v>48922</v>
      </c>
      <c r="C5" s="56">
        <v>7090</v>
      </c>
      <c r="D5" s="57">
        <v>0.14491999999999999</v>
      </c>
      <c r="E5" s="57">
        <v>0.14584</v>
      </c>
    </row>
    <row r="6" spans="1:5" ht="15.75">
      <c r="A6" s="53" t="s">
        <v>160</v>
      </c>
      <c r="B6" s="56">
        <v>50051</v>
      </c>
      <c r="C6" s="56">
        <v>8003</v>
      </c>
      <c r="D6" s="57">
        <v>0.15989999999999999</v>
      </c>
      <c r="E6" s="57">
        <v>0.15229000000000001</v>
      </c>
    </row>
    <row r="7" spans="1:5" ht="31.5">
      <c r="A7" s="53" t="s">
        <v>161</v>
      </c>
      <c r="B7" s="56">
        <v>47539</v>
      </c>
      <c r="C7" s="56">
        <v>6913</v>
      </c>
      <c r="D7" s="57">
        <v>0.14541999999999999</v>
      </c>
      <c r="E7" s="57">
        <v>0.1532</v>
      </c>
    </row>
    <row r="8" spans="1:5" ht="15.75">
      <c r="A8" s="53" t="s">
        <v>162</v>
      </c>
      <c r="B8" s="56">
        <v>16410</v>
      </c>
      <c r="C8" s="56">
        <v>2423</v>
      </c>
      <c r="D8" s="57">
        <v>0.14765</v>
      </c>
      <c r="E8" s="57">
        <v>0.14652000000000001</v>
      </c>
    </row>
    <row r="9" spans="1:5" ht="15.75">
      <c r="A9" s="53" t="s">
        <v>163</v>
      </c>
      <c r="B9" s="56">
        <v>4489</v>
      </c>
      <c r="C9" s="56">
        <v>678</v>
      </c>
      <c r="D9" s="57">
        <v>0.15104000000000001</v>
      </c>
      <c r="E9" s="57">
        <v>0.15528</v>
      </c>
    </row>
    <row r="10" spans="1:5" ht="15.75">
      <c r="A10" s="53" t="s">
        <v>164</v>
      </c>
      <c r="B10" s="56">
        <v>16812</v>
      </c>
      <c r="C10" s="56">
        <v>2719</v>
      </c>
      <c r="D10" s="57">
        <v>0.16173000000000001</v>
      </c>
      <c r="E10" s="57">
        <v>0.15261</v>
      </c>
    </row>
    <row r="11" spans="1:5" ht="15.75">
      <c r="A11" s="53" t="s">
        <v>165</v>
      </c>
      <c r="B11" s="56">
        <v>170508</v>
      </c>
      <c r="C11" s="56">
        <v>25232</v>
      </c>
      <c r="D11" s="57">
        <v>0.14798</v>
      </c>
      <c r="E11" s="57">
        <v>0.15356</v>
      </c>
    </row>
    <row r="12" spans="1:5" ht="15.75">
      <c r="A12" s="53" t="s">
        <v>166</v>
      </c>
      <c r="B12" s="56">
        <v>24964</v>
      </c>
      <c r="C12" s="56">
        <v>3854</v>
      </c>
      <c r="D12" s="57">
        <v>0.15437999999999999</v>
      </c>
      <c r="E12" s="57">
        <v>0.15017</v>
      </c>
    </row>
    <row r="13" spans="1:5" ht="15.75">
      <c r="A13" s="53" t="s">
        <v>167</v>
      </c>
      <c r="B13" s="56">
        <v>12975</v>
      </c>
      <c r="C13" s="56">
        <v>1812</v>
      </c>
      <c r="D13" s="57">
        <v>0.13965</v>
      </c>
      <c r="E13" s="57">
        <v>0.14441000000000001</v>
      </c>
    </row>
    <row r="14" spans="1:5" ht="15.75">
      <c r="A14" s="53" t="s">
        <v>168</v>
      </c>
      <c r="B14" s="56">
        <v>25507</v>
      </c>
      <c r="C14" s="56">
        <v>4139</v>
      </c>
      <c r="D14" s="57">
        <v>0.16227</v>
      </c>
      <c r="E14" s="57">
        <v>0.15273</v>
      </c>
    </row>
    <row r="15" spans="1:5" ht="15.75">
      <c r="A15" s="53" t="s">
        <v>169</v>
      </c>
      <c r="B15" s="56">
        <v>26301</v>
      </c>
      <c r="C15" s="56">
        <v>3720</v>
      </c>
      <c r="D15" s="57">
        <v>0.14144000000000001</v>
      </c>
      <c r="E15" s="57">
        <v>0.14557999999999999</v>
      </c>
    </row>
    <row r="16" spans="1:5" ht="15.75">
      <c r="A16" s="53" t="s">
        <v>170</v>
      </c>
      <c r="B16" s="56">
        <v>5844</v>
      </c>
      <c r="C16" s="56">
        <v>1055</v>
      </c>
      <c r="D16" s="57">
        <v>0.18053</v>
      </c>
      <c r="E16" s="57">
        <v>0.15717999999999999</v>
      </c>
    </row>
    <row r="17" spans="1:5" ht="15.75">
      <c r="A17" s="53" t="s">
        <v>171</v>
      </c>
      <c r="B17" s="56">
        <v>27876</v>
      </c>
      <c r="C17" s="56">
        <v>4669</v>
      </c>
      <c r="D17" s="57">
        <v>0.16800000000000001</v>
      </c>
      <c r="E17" s="57">
        <v>0.15806000000000001</v>
      </c>
    </row>
    <row r="18" spans="1:5" ht="15.75">
      <c r="A18" s="53" t="s">
        <v>172</v>
      </c>
      <c r="B18" s="56">
        <v>18738</v>
      </c>
      <c r="C18" s="56">
        <v>2372</v>
      </c>
      <c r="D18" s="57">
        <v>0.12659000000000001</v>
      </c>
      <c r="E18" s="57">
        <v>0.14299999999999999</v>
      </c>
    </row>
    <row r="19" spans="1:5" ht="18" customHeight="1">
      <c r="A19" s="58" t="s">
        <v>26</v>
      </c>
      <c r="B19" s="56">
        <v>508354</v>
      </c>
      <c r="C19" s="59">
        <v>76481</v>
      </c>
      <c r="D19" s="60">
        <v>0.15</v>
      </c>
      <c r="E19" s="57">
        <v>0.15</v>
      </c>
    </row>
    <row r="20" spans="1:5" s="5" customFormat="1" ht="20.100000000000001" customHeight="1">
      <c r="A20" s="13"/>
      <c r="B20" s="48"/>
      <c r="C20" s="48"/>
      <c r="D20" s="49"/>
      <c r="E20" s="1"/>
    </row>
    <row r="21" spans="1:5" s="5" customFormat="1" ht="20.100000000000001" customHeight="1">
      <c r="A21" s="33" t="s">
        <v>309</v>
      </c>
    </row>
    <row r="22" spans="1:5" s="5" customFormat="1" ht="20.100000000000001" customHeight="1">
      <c r="A22" s="5" t="s">
        <v>10</v>
      </c>
    </row>
    <row r="23" spans="1:5" ht="18" customHeight="1">
      <c r="A23" s="5" t="s">
        <v>79</v>
      </c>
      <c r="B23" s="5"/>
      <c r="C23" s="5"/>
      <c r="D23" s="5"/>
      <c r="E23" s="5"/>
    </row>
    <row r="24" spans="1:5" ht="18">
      <c r="A24" s="13"/>
    </row>
  </sheetData>
  <mergeCells count="1">
    <mergeCell ref="A1:E1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A32" sqref="A32"/>
    </sheetView>
  </sheetViews>
  <sheetFormatPr defaultRowHeight="15"/>
  <cols>
    <col min="1" max="1" width="30.85546875" style="1" bestFit="1" customWidth="1"/>
    <col min="2" max="4" width="17.140625" style="1" bestFit="1" customWidth="1"/>
    <col min="5" max="5" width="13.42578125" style="1" customWidth="1"/>
    <col min="6" max="16384" width="9.140625" style="1"/>
  </cols>
  <sheetData>
    <row r="1" spans="1:5" ht="20.100000000000001" customHeight="1">
      <c r="A1" s="73" t="s">
        <v>307</v>
      </c>
      <c r="B1" s="73"/>
      <c r="C1" s="73"/>
      <c r="D1" s="73"/>
      <c r="E1" s="73"/>
    </row>
    <row r="2" spans="1:5" ht="18" customHeight="1">
      <c r="A2" s="13"/>
    </row>
    <row r="3" spans="1:5" ht="31.5">
      <c r="A3" s="14" t="s">
        <v>184</v>
      </c>
      <c r="B3" s="17" t="s">
        <v>13</v>
      </c>
      <c r="C3" s="17" t="s">
        <v>1</v>
      </c>
      <c r="D3" s="72" t="s">
        <v>336</v>
      </c>
      <c r="E3" s="17" t="s">
        <v>231</v>
      </c>
    </row>
    <row r="4" spans="1:5" ht="15.75">
      <c r="A4" s="2" t="s">
        <v>185</v>
      </c>
      <c r="B4" s="15">
        <v>156202</v>
      </c>
      <c r="C4" s="15">
        <v>24329</v>
      </c>
      <c r="D4" s="69">
        <f>(24329/C16)*100</f>
        <v>31.810515029876701</v>
      </c>
      <c r="E4" s="16">
        <v>0.15123</v>
      </c>
    </row>
    <row r="5" spans="1:5" ht="15.75">
      <c r="A5" s="2" t="s">
        <v>186</v>
      </c>
      <c r="B5" s="3">
        <v>25907</v>
      </c>
      <c r="C5" s="3">
        <v>3805</v>
      </c>
      <c r="D5" s="70">
        <f>(3805/C16)*100</f>
        <v>4.9750918528784922</v>
      </c>
      <c r="E5" s="4">
        <v>0.14666000000000001</v>
      </c>
    </row>
    <row r="6" spans="1:5" ht="15.75">
      <c r="A6" s="2" t="s">
        <v>187</v>
      </c>
      <c r="B6" s="3">
        <v>9811</v>
      </c>
      <c r="C6" s="3">
        <v>1595</v>
      </c>
      <c r="D6" s="70">
        <f>(1595/C16)*100</f>
        <v>2.0854852839267268</v>
      </c>
      <c r="E6" s="4">
        <v>0.15698999999999999</v>
      </c>
    </row>
    <row r="7" spans="1:5" ht="15.75">
      <c r="A7" s="2" t="s">
        <v>188</v>
      </c>
      <c r="B7" s="3">
        <v>40042</v>
      </c>
      <c r="C7" s="3">
        <v>5104</v>
      </c>
      <c r="D7" s="70">
        <f>(5104/C16)*100</f>
        <v>6.6735529085655259</v>
      </c>
      <c r="E7" s="4">
        <v>0.14882000000000001</v>
      </c>
    </row>
    <row r="8" spans="1:5" ht="15.75">
      <c r="A8" s="2" t="s">
        <v>189</v>
      </c>
      <c r="B8" s="3">
        <v>17861</v>
      </c>
      <c r="C8" s="3">
        <v>2217</v>
      </c>
      <c r="D8" s="70">
        <f>(2217/C16)*100</f>
        <v>2.8987591689439207</v>
      </c>
      <c r="E8" s="4">
        <v>0.13638</v>
      </c>
    </row>
    <row r="9" spans="1:5" ht="15.75">
      <c r="A9" s="2" t="s">
        <v>190</v>
      </c>
      <c r="B9" s="3">
        <v>15322</v>
      </c>
      <c r="C9" s="3">
        <v>2257</v>
      </c>
      <c r="D9" s="70">
        <f>(2257/C16)*100</f>
        <v>2.9510597403276631</v>
      </c>
      <c r="E9" s="4">
        <v>0.15570999999999999</v>
      </c>
    </row>
    <row r="10" spans="1:5" ht="15.75">
      <c r="A10" s="2" t="s">
        <v>191</v>
      </c>
      <c r="B10" s="3">
        <v>29706</v>
      </c>
      <c r="C10" s="3">
        <v>4676</v>
      </c>
      <c r="D10" s="70">
        <f>(4676/C16)*100</f>
        <v>6.1139367947594829</v>
      </c>
      <c r="E10" s="4">
        <v>0.16195000000000001</v>
      </c>
    </row>
    <row r="11" spans="1:5" ht="15.75">
      <c r="A11" s="2" t="s">
        <v>192</v>
      </c>
      <c r="B11" s="3">
        <v>94822</v>
      </c>
      <c r="C11" s="3">
        <v>13585</v>
      </c>
      <c r="D11" s="70">
        <f>(13585/C16)*100</f>
        <v>17.762581556203504</v>
      </c>
      <c r="E11" s="4">
        <v>0.14981</v>
      </c>
    </row>
    <row r="12" spans="1:5" ht="15.75">
      <c r="A12" s="2" t="s">
        <v>193</v>
      </c>
      <c r="B12" s="3">
        <v>58107</v>
      </c>
      <c r="C12" s="3">
        <v>9149</v>
      </c>
      <c r="D12" s="70">
        <f>(9149/C16)*100</f>
        <v>11.962448189746473</v>
      </c>
      <c r="E12" s="4">
        <v>0.15132000000000001</v>
      </c>
    </row>
    <row r="13" spans="1:5" ht="15.75">
      <c r="A13" s="2" t="s">
        <v>194</v>
      </c>
      <c r="B13" s="3">
        <v>21609</v>
      </c>
      <c r="C13" s="3">
        <v>3393</v>
      </c>
      <c r="D13" s="70">
        <f>(3393/C16)*100</f>
        <v>4.4363959676259466</v>
      </c>
      <c r="E13" s="4">
        <v>0.1517</v>
      </c>
    </row>
    <row r="14" spans="1:5" ht="15.75">
      <c r="A14" s="2" t="s">
        <v>195</v>
      </c>
      <c r="B14" s="3">
        <v>35610</v>
      </c>
      <c r="C14" s="3">
        <v>5826</v>
      </c>
      <c r="D14" s="70">
        <f>(5826/C16)*100</f>
        <v>7.6175782220420762</v>
      </c>
      <c r="E14" s="4">
        <v>0.15264</v>
      </c>
    </row>
    <row r="15" spans="1:5" ht="15.75">
      <c r="A15" s="2" t="s">
        <v>196</v>
      </c>
      <c r="B15" s="3">
        <v>3355</v>
      </c>
      <c r="C15" s="3">
        <v>545</v>
      </c>
      <c r="D15" s="70">
        <f>(545/C16)*100</f>
        <v>0.7125952851034898</v>
      </c>
      <c r="E15" s="4">
        <v>0.15010000000000001</v>
      </c>
    </row>
    <row r="16" spans="1:5" ht="18" customHeight="1">
      <c r="A16" s="44" t="s">
        <v>26</v>
      </c>
      <c r="B16" s="37">
        <v>508354</v>
      </c>
      <c r="C16" s="45">
        <v>76481</v>
      </c>
      <c r="D16" s="71">
        <v>100</v>
      </c>
      <c r="E16" s="38">
        <v>0.15</v>
      </c>
    </row>
    <row r="17" spans="1:5" s="5" customFormat="1" ht="20.100000000000001" customHeight="1">
      <c r="A17" s="13"/>
      <c r="B17" s="48"/>
      <c r="C17" s="48"/>
      <c r="D17" s="1"/>
      <c r="E17" s="1"/>
    </row>
    <row r="18" spans="1:5" s="5" customFormat="1" ht="20.100000000000001" customHeight="1">
      <c r="A18" s="96" t="s">
        <v>330</v>
      </c>
      <c r="B18" s="96"/>
      <c r="C18" s="96"/>
      <c r="D18" s="96"/>
      <c r="E18" s="96"/>
    </row>
    <row r="19" spans="1:5" s="5" customFormat="1" ht="20.100000000000001" customHeight="1">
      <c r="A19" s="96"/>
      <c r="B19" s="96"/>
      <c r="C19" s="96"/>
      <c r="D19" s="96"/>
      <c r="E19" s="96"/>
    </row>
    <row r="20" spans="1:5" ht="18" customHeight="1">
      <c r="A20" s="96"/>
      <c r="B20" s="96"/>
      <c r="C20" s="96"/>
      <c r="D20" s="96"/>
      <c r="E20" s="96"/>
    </row>
    <row r="21" spans="1:5" ht="20.100000000000001" customHeight="1">
      <c r="A21" s="5" t="s">
        <v>10</v>
      </c>
    </row>
  </sheetData>
  <mergeCells count="2">
    <mergeCell ref="A1:E1"/>
    <mergeCell ref="A18:E20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workbookViewId="0">
      <selection activeCell="A32" sqref="A32"/>
    </sheetView>
  </sheetViews>
  <sheetFormatPr defaultRowHeight="15"/>
  <cols>
    <col min="1" max="1" width="27.42578125" style="1" bestFit="1" customWidth="1"/>
    <col min="2" max="4" width="17.140625" style="1" bestFit="1" customWidth="1"/>
    <col min="5" max="5" width="13" style="1" customWidth="1"/>
    <col min="6" max="16384" width="9.140625" style="1"/>
  </cols>
  <sheetData>
    <row r="1" spans="1:5" ht="20.100000000000001" customHeight="1">
      <c r="A1" s="73" t="s">
        <v>302</v>
      </c>
      <c r="B1" s="73"/>
      <c r="C1" s="73"/>
      <c r="D1" s="73"/>
      <c r="E1" s="73"/>
    </row>
    <row r="2" spans="1:5" ht="18" customHeight="1">
      <c r="A2" s="13"/>
    </row>
    <row r="3" spans="1:5" ht="31.5">
      <c r="A3" s="14" t="s">
        <v>173</v>
      </c>
      <c r="B3" s="17" t="s">
        <v>13</v>
      </c>
      <c r="C3" s="17" t="s">
        <v>1</v>
      </c>
      <c r="D3" s="17" t="s">
        <v>335</v>
      </c>
      <c r="E3" s="17" t="s">
        <v>231</v>
      </c>
    </row>
    <row r="4" spans="1:5" ht="15.75">
      <c r="A4" s="2" t="s">
        <v>174</v>
      </c>
      <c r="B4" s="15">
        <v>272067</v>
      </c>
      <c r="C4" s="15">
        <v>40762</v>
      </c>
      <c r="D4" s="69">
        <v>53.3</v>
      </c>
      <c r="E4" s="16">
        <v>0.14921999999999999</v>
      </c>
    </row>
    <row r="5" spans="1:5" ht="15.75">
      <c r="A5" s="2" t="s">
        <v>175</v>
      </c>
      <c r="B5" s="3">
        <v>94964</v>
      </c>
      <c r="C5" s="3">
        <v>14603</v>
      </c>
      <c r="D5" s="70">
        <v>19.100000000000001</v>
      </c>
      <c r="E5" s="4">
        <v>0.15387000000000001</v>
      </c>
    </row>
    <row r="6" spans="1:5" ht="15.75">
      <c r="A6" s="2" t="s">
        <v>176</v>
      </c>
      <c r="B6" s="3">
        <v>133883</v>
      </c>
      <c r="C6" s="3">
        <v>20817</v>
      </c>
      <c r="D6" s="70">
        <v>27.2</v>
      </c>
      <c r="E6" s="4">
        <v>0.15623000000000001</v>
      </c>
    </row>
    <row r="7" spans="1:5" ht="15.75">
      <c r="A7" s="2" t="s">
        <v>177</v>
      </c>
      <c r="B7" s="3">
        <v>7440</v>
      </c>
      <c r="C7" s="3">
        <v>299</v>
      </c>
      <c r="D7" s="70">
        <v>0.4</v>
      </c>
      <c r="E7" s="4">
        <v>0.12587000000000001</v>
      </c>
    </row>
    <row r="8" spans="1:5" ht="18" customHeight="1">
      <c r="A8" s="44" t="s">
        <v>26</v>
      </c>
      <c r="B8" s="37">
        <v>508354</v>
      </c>
      <c r="C8" s="45">
        <v>76481</v>
      </c>
      <c r="D8" s="71">
        <v>100</v>
      </c>
      <c r="E8" s="38">
        <v>0.15</v>
      </c>
    </row>
    <row r="9" spans="1:5" s="5" customFormat="1" ht="20.100000000000001" customHeight="1">
      <c r="A9" s="13"/>
      <c r="B9" s="48"/>
      <c r="C9" s="48"/>
      <c r="D9" s="1"/>
      <c r="E9" s="1"/>
    </row>
    <row r="10" spans="1:5" s="5" customFormat="1" ht="20.100000000000001" customHeight="1">
      <c r="A10" s="84" t="s">
        <v>331</v>
      </c>
      <c r="B10" s="84"/>
      <c r="C10" s="84"/>
      <c r="D10" s="84"/>
      <c r="E10" s="84"/>
    </row>
    <row r="11" spans="1:5" s="5" customFormat="1" ht="20.100000000000001" customHeight="1">
      <c r="A11" s="84"/>
      <c r="B11" s="84"/>
      <c r="C11" s="84"/>
      <c r="D11" s="84"/>
      <c r="E11" s="84"/>
    </row>
    <row r="12" spans="1:5" s="39" customFormat="1" ht="20.100000000000001" customHeight="1">
      <c r="A12" s="84"/>
      <c r="B12" s="84"/>
      <c r="C12" s="84"/>
      <c r="D12" s="84"/>
      <c r="E12" s="84"/>
    </row>
    <row r="13" spans="1:5" ht="18" customHeight="1">
      <c r="A13" s="5" t="s">
        <v>10</v>
      </c>
      <c r="B13" s="5"/>
      <c r="C13" s="5"/>
      <c r="D13" s="5"/>
      <c r="E13" s="5"/>
    </row>
    <row r="14" spans="1:5" ht="18">
      <c r="A14" s="13"/>
    </row>
  </sheetData>
  <mergeCells count="2">
    <mergeCell ref="A1:E1"/>
    <mergeCell ref="A10:E12"/>
  </mergeCells>
  <pageMargins left="0.7" right="0.7" top="0.75" bottom="0.75" header="0.3" footer="0.3"/>
  <pageSetup orientation="landscape" r:id="rId1"/>
  <headerFooter>
    <oddFooter>&amp;LHospital-Wide Adult All-Payer Readmissions&amp;RCenter for Health Information and Analysis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A32" sqref="A32"/>
    </sheetView>
  </sheetViews>
  <sheetFormatPr defaultRowHeight="15"/>
  <cols>
    <col min="1" max="4" width="17.140625" style="1" bestFit="1" customWidth="1"/>
    <col min="5" max="5" width="13.85546875" style="1" customWidth="1"/>
    <col min="6" max="16384" width="9.140625" style="1"/>
  </cols>
  <sheetData>
    <row r="1" spans="1:9" ht="20.100000000000001" customHeight="1">
      <c r="A1" s="73" t="s">
        <v>303</v>
      </c>
      <c r="B1" s="73"/>
      <c r="C1" s="73"/>
      <c r="D1" s="73"/>
      <c r="E1" s="73"/>
    </row>
    <row r="2" spans="1:9" ht="18" customHeight="1">
      <c r="A2" s="13"/>
    </row>
    <row r="3" spans="1:9" ht="31.5">
      <c r="A3" s="14" t="s">
        <v>178</v>
      </c>
      <c r="B3" s="17" t="s">
        <v>13</v>
      </c>
      <c r="C3" s="17" t="s">
        <v>1</v>
      </c>
      <c r="D3" s="72" t="s">
        <v>335</v>
      </c>
      <c r="E3" s="17" t="s">
        <v>231</v>
      </c>
    </row>
    <row r="4" spans="1:9" ht="15.75">
      <c r="A4" s="2" t="s">
        <v>179</v>
      </c>
      <c r="B4" s="15">
        <v>79716</v>
      </c>
      <c r="C4" s="15">
        <v>12542</v>
      </c>
      <c r="D4" s="69">
        <v>16.399999999999999</v>
      </c>
      <c r="E4" s="16">
        <v>0.15140999999999999</v>
      </c>
    </row>
    <row r="5" spans="1:9" ht="15.75">
      <c r="A5" s="2" t="s">
        <v>180</v>
      </c>
      <c r="B5" s="3">
        <v>428638</v>
      </c>
      <c r="C5" s="3">
        <v>63939</v>
      </c>
      <c r="D5" s="70">
        <v>83.6</v>
      </c>
      <c r="E5" s="4">
        <v>0.15081</v>
      </c>
    </row>
    <row r="6" spans="1:9" ht="18" customHeight="1">
      <c r="A6" s="44" t="s">
        <v>26</v>
      </c>
      <c r="B6" s="37">
        <v>508354</v>
      </c>
      <c r="C6" s="45">
        <v>76481</v>
      </c>
      <c r="D6" s="71">
        <v>100</v>
      </c>
      <c r="E6" s="38">
        <v>0.15</v>
      </c>
    </row>
    <row r="7" spans="1:9" s="5" customFormat="1" ht="20.100000000000001" customHeight="1">
      <c r="A7" s="13"/>
      <c r="B7" s="48"/>
      <c r="C7" s="48"/>
      <c r="D7" s="1"/>
      <c r="E7" s="1"/>
    </row>
    <row r="8" spans="1:9" s="5" customFormat="1" ht="20.100000000000001" customHeight="1">
      <c r="A8" s="84" t="s">
        <v>331</v>
      </c>
      <c r="B8" s="84"/>
      <c r="C8" s="84"/>
      <c r="D8" s="84"/>
      <c r="E8" s="84"/>
      <c r="F8" s="39"/>
      <c r="G8" s="39"/>
      <c r="H8" s="39"/>
      <c r="I8" s="39"/>
    </row>
    <row r="9" spans="1:9" s="5" customFormat="1" ht="20.100000000000001" customHeight="1">
      <c r="A9" s="84"/>
      <c r="B9" s="84"/>
      <c r="C9" s="84"/>
      <c r="D9" s="84"/>
      <c r="E9" s="84"/>
      <c r="F9" s="39"/>
      <c r="G9" s="39"/>
      <c r="H9" s="39"/>
      <c r="I9" s="39"/>
    </row>
    <row r="10" spans="1:9" ht="18" customHeight="1">
      <c r="A10" s="84"/>
      <c r="B10" s="84"/>
      <c r="C10" s="84"/>
      <c r="D10" s="84"/>
      <c r="E10" s="84"/>
      <c r="F10" s="39"/>
      <c r="G10" s="39"/>
      <c r="H10" s="39"/>
      <c r="I10" s="39"/>
    </row>
    <row r="11" spans="1:9">
      <c r="A11" s="39" t="s">
        <v>10</v>
      </c>
      <c r="B11" s="39"/>
      <c r="C11" s="39"/>
      <c r="D11" s="39"/>
      <c r="E11" s="39"/>
    </row>
  </sheetData>
  <mergeCells count="2">
    <mergeCell ref="A1:E1"/>
    <mergeCell ref="A8:E10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A32" sqref="A32"/>
    </sheetView>
  </sheetViews>
  <sheetFormatPr defaultRowHeight="15"/>
  <cols>
    <col min="1" max="1" width="27.42578125" style="1" bestFit="1" customWidth="1"/>
    <col min="2" max="4" width="17.140625" style="1" bestFit="1" customWidth="1"/>
    <col min="5" max="5" width="12.85546875" style="1" customWidth="1"/>
    <col min="6" max="16384" width="9.140625" style="1"/>
  </cols>
  <sheetData>
    <row r="1" spans="1:10" ht="20.100000000000001" customHeight="1">
      <c r="A1" s="73" t="s">
        <v>304</v>
      </c>
      <c r="B1" s="73"/>
      <c r="C1" s="73"/>
      <c r="D1" s="73"/>
      <c r="E1" s="73"/>
    </row>
    <row r="2" spans="1:10" ht="18" customHeight="1">
      <c r="A2" s="13"/>
    </row>
    <row r="3" spans="1:10" ht="31.5">
      <c r="A3" s="14" t="s">
        <v>181</v>
      </c>
      <c r="B3" s="17" t="s">
        <v>13</v>
      </c>
      <c r="C3" s="17" t="s">
        <v>1</v>
      </c>
      <c r="D3" s="72" t="s">
        <v>335</v>
      </c>
      <c r="E3" s="17" t="s">
        <v>231</v>
      </c>
    </row>
    <row r="4" spans="1:10" ht="15.75">
      <c r="A4" s="2" t="s">
        <v>182</v>
      </c>
      <c r="B4" s="15">
        <v>355272</v>
      </c>
      <c r="C4" s="15">
        <v>53171</v>
      </c>
      <c r="D4" s="69">
        <v>69.5</v>
      </c>
      <c r="E4" s="16">
        <v>0.15256</v>
      </c>
    </row>
    <row r="5" spans="1:10" ht="15.75">
      <c r="A5" s="2" t="s">
        <v>183</v>
      </c>
      <c r="B5" s="3">
        <v>153082</v>
      </c>
      <c r="C5" s="3">
        <v>23310</v>
      </c>
      <c r="D5" s="70">
        <v>30.5</v>
      </c>
      <c r="E5" s="4">
        <v>0.14843999999999999</v>
      </c>
    </row>
    <row r="6" spans="1:10" ht="18" customHeight="1">
      <c r="A6" s="44" t="s">
        <v>26</v>
      </c>
      <c r="B6" s="37">
        <v>508354</v>
      </c>
      <c r="C6" s="45">
        <v>76481</v>
      </c>
      <c r="D6" s="71">
        <v>100</v>
      </c>
      <c r="E6" s="38">
        <v>0.15</v>
      </c>
    </row>
    <row r="7" spans="1:10" s="5" customFormat="1" ht="20.100000000000001" customHeight="1">
      <c r="A7" s="13"/>
      <c r="B7" s="48"/>
      <c r="C7" s="48"/>
      <c r="D7" s="1"/>
      <c r="E7" s="1"/>
    </row>
    <row r="8" spans="1:10" s="5" customFormat="1" ht="20.100000000000001" customHeight="1">
      <c r="A8" s="84" t="s">
        <v>331</v>
      </c>
      <c r="B8" s="84"/>
      <c r="C8" s="84"/>
      <c r="D8" s="84"/>
      <c r="E8" s="84"/>
      <c r="F8" s="39"/>
      <c r="G8" s="39"/>
      <c r="H8" s="39"/>
      <c r="I8" s="39"/>
      <c r="J8" s="39"/>
    </row>
    <row r="9" spans="1:10" s="5" customFormat="1" ht="20.100000000000001" customHeight="1">
      <c r="A9" s="84"/>
      <c r="B9" s="84"/>
      <c r="C9" s="84"/>
      <c r="D9" s="84"/>
      <c r="E9" s="84"/>
      <c r="F9" s="39"/>
      <c r="G9" s="39"/>
      <c r="H9" s="39"/>
      <c r="I9" s="39"/>
      <c r="J9" s="39"/>
    </row>
    <row r="10" spans="1:10" ht="18" customHeight="1">
      <c r="A10" s="84"/>
      <c r="B10" s="84"/>
      <c r="C10" s="84"/>
      <c r="D10" s="84"/>
      <c r="E10" s="84"/>
      <c r="F10" s="39"/>
      <c r="G10" s="39"/>
      <c r="H10" s="39"/>
      <c r="I10" s="39"/>
    </row>
    <row r="11" spans="1:10">
      <c r="A11" s="39" t="s">
        <v>10</v>
      </c>
      <c r="B11" s="39"/>
      <c r="C11" s="39"/>
      <c r="D11" s="39"/>
      <c r="E11" s="39"/>
    </row>
  </sheetData>
  <mergeCells count="2">
    <mergeCell ref="A1:E1"/>
    <mergeCell ref="A8:E10"/>
  </mergeCells>
  <pageMargins left="0.7" right="0.7" top="0.75" bottom="0.75" header="0.3" footer="0.3"/>
  <pageSetup orientation="landscape" r:id="rId1"/>
  <headerFooter>
    <oddFooter>&amp;LHospital-Wide Adult All-Payer Readmissions&amp;RCenter for Health Information and Analysis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A32" sqref="A32"/>
    </sheetView>
  </sheetViews>
  <sheetFormatPr defaultRowHeight="15"/>
  <cols>
    <col min="1" max="5" width="17.140625" style="1" bestFit="1" customWidth="1"/>
    <col min="6" max="16384" width="9.140625" style="1"/>
  </cols>
  <sheetData>
    <row r="1" spans="1:5" ht="20.100000000000001" customHeight="1">
      <c r="A1" s="73" t="s">
        <v>310</v>
      </c>
      <c r="B1" s="73"/>
      <c r="C1" s="73"/>
      <c r="D1" s="73"/>
      <c r="E1" s="73"/>
    </row>
    <row r="2" spans="1:5" ht="18" customHeight="1">
      <c r="A2" s="13"/>
    </row>
    <row r="3" spans="1:5" ht="31.5">
      <c r="A3" s="14" t="s">
        <v>0</v>
      </c>
      <c r="B3" s="17" t="s">
        <v>1</v>
      </c>
      <c r="C3" s="17" t="s">
        <v>2</v>
      </c>
      <c r="D3" s="17" t="s">
        <v>3</v>
      </c>
      <c r="E3" s="17" t="s">
        <v>4</v>
      </c>
    </row>
    <row r="4" spans="1:5" ht="15.75">
      <c r="A4" s="2" t="s">
        <v>5</v>
      </c>
      <c r="B4" s="15">
        <v>28056</v>
      </c>
      <c r="C4" s="16">
        <v>0.36684</v>
      </c>
      <c r="D4" s="15">
        <v>28056</v>
      </c>
      <c r="E4" s="16">
        <v>0.36684</v>
      </c>
    </row>
    <row r="5" spans="1:5" ht="15.75">
      <c r="A5" s="2" t="s">
        <v>6</v>
      </c>
      <c r="B5" s="3">
        <v>18843</v>
      </c>
      <c r="C5" s="4">
        <v>0.24637000000000001</v>
      </c>
      <c r="D5" s="3">
        <v>46899</v>
      </c>
      <c r="E5" s="4">
        <v>0.61321000000000003</v>
      </c>
    </row>
    <row r="6" spans="1:5" ht="15.75">
      <c r="A6" s="2" t="s">
        <v>7</v>
      </c>
      <c r="B6" s="3">
        <v>14673</v>
      </c>
      <c r="C6" s="4">
        <v>0.19184999999999999</v>
      </c>
      <c r="D6" s="3">
        <v>61572</v>
      </c>
      <c r="E6" s="4">
        <v>0.80506</v>
      </c>
    </row>
    <row r="7" spans="1:5" ht="15.75">
      <c r="A7" s="2" t="s">
        <v>8</v>
      </c>
      <c r="B7" s="3">
        <v>14909</v>
      </c>
      <c r="C7" s="4">
        <v>0.19494</v>
      </c>
      <c r="D7" s="3">
        <v>76481</v>
      </c>
      <c r="E7" s="4">
        <v>1</v>
      </c>
    </row>
    <row r="8" spans="1:5" ht="18" customHeight="1">
      <c r="A8" s="13"/>
    </row>
    <row r="9" spans="1:5" s="5" customFormat="1" ht="20.100000000000001" customHeight="1">
      <c r="A9" s="5" t="s">
        <v>9</v>
      </c>
    </row>
    <row r="10" spans="1:5" s="5" customFormat="1" ht="20.100000000000001" customHeight="1">
      <c r="A10" s="5" t="s">
        <v>10</v>
      </c>
    </row>
    <row r="11" spans="1:5" ht="18" customHeight="1">
      <c r="A11" s="13"/>
    </row>
  </sheetData>
  <mergeCells count="1">
    <mergeCell ref="A1:E1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A32" sqref="A32"/>
    </sheetView>
  </sheetViews>
  <sheetFormatPr defaultRowHeight="15"/>
  <cols>
    <col min="1" max="1" width="13.7109375" style="1" bestFit="1" customWidth="1"/>
    <col min="2" max="6" width="17.140625" style="1" bestFit="1" customWidth="1"/>
    <col min="7" max="16384" width="9.140625" style="1"/>
  </cols>
  <sheetData>
    <row r="1" spans="1:8" ht="20.100000000000001" customHeight="1">
      <c r="A1" s="73" t="s">
        <v>11</v>
      </c>
      <c r="B1" s="73"/>
      <c r="C1" s="73"/>
      <c r="D1" s="73"/>
      <c r="E1" s="73"/>
    </row>
    <row r="2" spans="1:8" ht="18" customHeight="1">
      <c r="A2" s="13"/>
    </row>
    <row r="3" spans="1:8" ht="15.75">
      <c r="A3" s="74" t="s">
        <v>12</v>
      </c>
      <c r="B3" s="76" t="s">
        <v>13</v>
      </c>
      <c r="C3" s="77"/>
      <c r="D3" s="76" t="s">
        <v>1</v>
      </c>
      <c r="E3" s="77"/>
      <c r="F3" s="74" t="s">
        <v>14</v>
      </c>
    </row>
    <row r="4" spans="1:8" ht="15.75">
      <c r="A4" s="75"/>
      <c r="B4" s="6" t="s">
        <v>15</v>
      </c>
      <c r="C4" s="6" t="s">
        <v>16</v>
      </c>
      <c r="D4" s="6" t="s">
        <v>15</v>
      </c>
      <c r="E4" s="6" t="s">
        <v>16</v>
      </c>
      <c r="F4" s="75"/>
    </row>
    <row r="5" spans="1:8" ht="15.75">
      <c r="A5" s="7" t="s">
        <v>17</v>
      </c>
      <c r="B5" s="78">
        <v>12263</v>
      </c>
      <c r="C5" s="80">
        <v>2.4</v>
      </c>
      <c r="D5" s="78">
        <v>1281</v>
      </c>
      <c r="E5" s="80">
        <v>1.7</v>
      </c>
      <c r="F5" s="82">
        <v>0.104</v>
      </c>
    </row>
    <row r="6" spans="1:8" ht="15.75">
      <c r="A6" s="7" t="s">
        <v>18</v>
      </c>
      <c r="B6" s="79"/>
      <c r="C6" s="81"/>
      <c r="D6" s="79"/>
      <c r="E6" s="81"/>
      <c r="F6" s="83"/>
    </row>
    <row r="7" spans="1:8" ht="15.75">
      <c r="A7" s="7" t="s">
        <v>19</v>
      </c>
      <c r="B7" s="3">
        <v>26528</v>
      </c>
      <c r="C7" s="8">
        <v>5.2</v>
      </c>
      <c r="D7" s="3">
        <v>3538</v>
      </c>
      <c r="E7" s="8">
        <v>4.5999999999999996</v>
      </c>
      <c r="F7" s="9">
        <v>0.13300000000000001</v>
      </c>
    </row>
    <row r="8" spans="1:8" ht="15.75">
      <c r="A8" s="7" t="s">
        <v>20</v>
      </c>
      <c r="B8" s="3">
        <v>37762</v>
      </c>
      <c r="C8" s="8">
        <v>7.4</v>
      </c>
      <c r="D8" s="3">
        <v>5183</v>
      </c>
      <c r="E8" s="8">
        <v>6.8</v>
      </c>
      <c r="F8" s="9">
        <v>0.13700000000000001</v>
      </c>
    </row>
    <row r="9" spans="1:8" ht="15.75">
      <c r="A9" s="7" t="s">
        <v>21</v>
      </c>
      <c r="B9" s="3">
        <v>71741</v>
      </c>
      <c r="C9" s="8">
        <v>14.1</v>
      </c>
      <c r="D9" s="3">
        <v>10204</v>
      </c>
      <c r="E9" s="8">
        <v>13.3</v>
      </c>
      <c r="F9" s="9">
        <v>0.14199999999999999</v>
      </c>
    </row>
    <row r="10" spans="1:8" ht="15.75">
      <c r="A10" s="7" t="s">
        <v>22</v>
      </c>
      <c r="B10" s="3">
        <v>92213</v>
      </c>
      <c r="C10" s="8">
        <v>18.100000000000001</v>
      </c>
      <c r="D10" s="3">
        <v>13027</v>
      </c>
      <c r="E10" s="8">
        <v>17</v>
      </c>
      <c r="F10" s="9">
        <v>0.14099999999999999</v>
      </c>
    </row>
    <row r="11" spans="1:8" ht="15.75">
      <c r="A11" s="7" t="s">
        <v>23</v>
      </c>
      <c r="B11" s="3">
        <v>97526</v>
      </c>
      <c r="C11" s="8">
        <v>19.2</v>
      </c>
      <c r="D11" s="3">
        <v>14744</v>
      </c>
      <c r="E11" s="8">
        <v>19.3</v>
      </c>
      <c r="F11" s="9">
        <v>0.151</v>
      </c>
    </row>
    <row r="12" spans="1:8" ht="15.75">
      <c r="A12" s="7" t="s">
        <v>24</v>
      </c>
      <c r="B12" s="3">
        <v>96390</v>
      </c>
      <c r="C12" s="8">
        <v>19</v>
      </c>
      <c r="D12" s="3">
        <v>15925</v>
      </c>
      <c r="E12" s="8">
        <v>20.8</v>
      </c>
      <c r="F12" s="9">
        <v>0.16500000000000001</v>
      </c>
    </row>
    <row r="13" spans="1:8" ht="15.75">
      <c r="A13" s="7" t="s">
        <v>25</v>
      </c>
      <c r="B13" s="3">
        <v>73931</v>
      </c>
      <c r="C13" s="8">
        <v>14.5</v>
      </c>
      <c r="D13" s="3">
        <v>12579</v>
      </c>
      <c r="E13" s="8">
        <v>16.5</v>
      </c>
      <c r="F13" s="9">
        <v>0.17</v>
      </c>
    </row>
    <row r="14" spans="1:8" ht="15.75">
      <c r="A14" s="7" t="s">
        <v>26</v>
      </c>
      <c r="B14" s="3">
        <v>508354</v>
      </c>
      <c r="C14" s="8">
        <v>100</v>
      </c>
      <c r="D14" s="3">
        <v>76481</v>
      </c>
      <c r="E14" s="8">
        <v>100</v>
      </c>
      <c r="F14" s="9">
        <v>0.15</v>
      </c>
    </row>
    <row r="15" spans="1:8" ht="18" customHeight="1">
      <c r="A15" s="13"/>
    </row>
    <row r="16" spans="1:8" s="5" customFormat="1" ht="20.100000000000001" customHeight="1">
      <c r="A16" s="5" t="s">
        <v>9</v>
      </c>
      <c r="H16" s="1"/>
    </row>
    <row r="17" spans="1:1" s="5" customFormat="1" ht="20.100000000000001" customHeight="1">
      <c r="A17" s="5" t="s">
        <v>10</v>
      </c>
    </row>
    <row r="18" spans="1:1" ht="18" customHeight="1">
      <c r="A18" s="13"/>
    </row>
  </sheetData>
  <mergeCells count="10">
    <mergeCell ref="B5:B6"/>
    <mergeCell ref="C5:C6"/>
    <mergeCell ref="D5:D6"/>
    <mergeCell ref="E5:E6"/>
    <mergeCell ref="F5:F6"/>
    <mergeCell ref="A1:E1"/>
    <mergeCell ref="A3:A4"/>
    <mergeCell ref="B3:C3"/>
    <mergeCell ref="D3:E3"/>
    <mergeCell ref="F3:F4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A32" sqref="A32"/>
    </sheetView>
  </sheetViews>
  <sheetFormatPr defaultRowHeight="15"/>
  <cols>
    <col min="1" max="1" width="18.85546875" style="1" customWidth="1"/>
    <col min="2" max="6" width="17.140625" style="1" bestFit="1" customWidth="1"/>
    <col min="7" max="16384" width="9.140625" style="1"/>
  </cols>
  <sheetData>
    <row r="1" spans="1:6" ht="20.100000000000001" customHeight="1">
      <c r="A1" s="73" t="s">
        <v>27</v>
      </c>
      <c r="B1" s="73"/>
      <c r="C1" s="73"/>
      <c r="D1" s="73"/>
      <c r="E1" s="73"/>
    </row>
    <row r="2" spans="1:6" ht="18" customHeight="1">
      <c r="A2" s="13"/>
    </row>
    <row r="3" spans="1:6" ht="15.75">
      <c r="A3" s="74" t="s">
        <v>12</v>
      </c>
      <c r="B3" s="76" t="s">
        <v>13</v>
      </c>
      <c r="C3" s="77"/>
      <c r="D3" s="76" t="s">
        <v>1</v>
      </c>
      <c r="E3" s="77"/>
      <c r="F3" s="74" t="s">
        <v>14</v>
      </c>
    </row>
    <row r="4" spans="1:6" ht="15.75">
      <c r="A4" s="75"/>
      <c r="B4" s="6" t="s">
        <v>15</v>
      </c>
      <c r="C4" s="6" t="s">
        <v>16</v>
      </c>
      <c r="D4" s="6" t="s">
        <v>15</v>
      </c>
      <c r="E4" s="6" t="s">
        <v>16</v>
      </c>
      <c r="F4" s="75"/>
    </row>
    <row r="5" spans="1:6" ht="15.75">
      <c r="A5" s="7" t="s">
        <v>28</v>
      </c>
      <c r="B5" s="78">
        <v>258860</v>
      </c>
      <c r="C5" s="80">
        <v>50.9</v>
      </c>
      <c r="D5" s="78">
        <v>30541</v>
      </c>
      <c r="E5" s="80">
        <v>39.9</v>
      </c>
      <c r="F5" s="82">
        <v>0.11799999999999999</v>
      </c>
    </row>
    <row r="6" spans="1:6" ht="15.75">
      <c r="A6" s="7" t="s">
        <v>29</v>
      </c>
      <c r="B6" s="79"/>
      <c r="C6" s="81"/>
      <c r="D6" s="79"/>
      <c r="E6" s="81"/>
      <c r="F6" s="83"/>
    </row>
    <row r="7" spans="1:6" ht="15.75">
      <c r="A7" s="7" t="s">
        <v>30</v>
      </c>
      <c r="B7" s="3">
        <v>99346</v>
      </c>
      <c r="C7" s="8">
        <v>19.5</v>
      </c>
      <c r="D7" s="3">
        <v>18335</v>
      </c>
      <c r="E7" s="8">
        <v>24</v>
      </c>
      <c r="F7" s="9">
        <v>0.185</v>
      </c>
    </row>
    <row r="8" spans="1:6" ht="15.75">
      <c r="A8" s="7" t="s">
        <v>31</v>
      </c>
      <c r="B8" s="3">
        <v>110419</v>
      </c>
      <c r="C8" s="8">
        <v>21.7</v>
      </c>
      <c r="D8" s="3">
        <v>19946</v>
      </c>
      <c r="E8" s="8">
        <v>26.1</v>
      </c>
      <c r="F8" s="9">
        <v>0.18099999999999999</v>
      </c>
    </row>
    <row r="9" spans="1:6" ht="15.75">
      <c r="A9" s="7" t="s">
        <v>32</v>
      </c>
      <c r="B9" s="3">
        <v>3851</v>
      </c>
      <c r="C9" s="8">
        <v>0.8</v>
      </c>
      <c r="D9" s="3">
        <v>429</v>
      </c>
      <c r="E9" s="8">
        <v>0.6</v>
      </c>
      <c r="F9" s="9">
        <v>0.111</v>
      </c>
    </row>
    <row r="10" spans="1:6" ht="15.75">
      <c r="A10" s="7" t="s">
        <v>334</v>
      </c>
      <c r="B10" s="3">
        <v>22988</v>
      </c>
      <c r="C10" s="8">
        <v>4.5</v>
      </c>
      <c r="D10" s="3">
        <v>4273</v>
      </c>
      <c r="E10" s="8">
        <v>5.6</v>
      </c>
      <c r="F10" s="9">
        <v>0.186</v>
      </c>
    </row>
    <row r="11" spans="1:6" ht="15.75">
      <c r="A11" s="7" t="s">
        <v>33</v>
      </c>
      <c r="B11" s="3">
        <v>12748</v>
      </c>
      <c r="C11" s="8">
        <v>2.5</v>
      </c>
      <c r="D11" s="3">
        <v>2919</v>
      </c>
      <c r="E11" s="8">
        <v>3.8</v>
      </c>
      <c r="F11" s="9">
        <v>0.22900000000000001</v>
      </c>
    </row>
    <row r="12" spans="1:6" ht="15.75">
      <c r="A12" s="7" t="s">
        <v>26</v>
      </c>
      <c r="B12" s="3">
        <v>508354</v>
      </c>
      <c r="C12" s="8">
        <v>100</v>
      </c>
      <c r="D12" s="3">
        <v>76481</v>
      </c>
      <c r="E12" s="8">
        <v>100</v>
      </c>
      <c r="F12" s="9">
        <v>0.15</v>
      </c>
    </row>
    <row r="13" spans="1:6" ht="18" customHeight="1">
      <c r="A13" s="13"/>
    </row>
    <row r="14" spans="1:6" s="5" customFormat="1" ht="20.100000000000001" customHeight="1">
      <c r="A14" s="84" t="s">
        <v>323</v>
      </c>
      <c r="B14" s="84"/>
      <c r="C14" s="84"/>
      <c r="D14" s="84"/>
      <c r="E14" s="84"/>
      <c r="F14" s="84"/>
    </row>
    <row r="15" spans="1:6" s="39" customFormat="1" ht="20.100000000000001" customHeight="1">
      <c r="A15" s="84"/>
      <c r="B15" s="84"/>
      <c r="C15" s="84"/>
      <c r="D15" s="84"/>
      <c r="E15" s="84"/>
      <c r="F15" s="84"/>
    </row>
    <row r="16" spans="1:6" s="5" customFormat="1" ht="20.100000000000001" customHeight="1">
      <c r="A16" s="5" t="s">
        <v>10</v>
      </c>
    </row>
    <row r="17" spans="1:1" ht="18" customHeight="1">
      <c r="A17" s="13"/>
    </row>
  </sheetData>
  <mergeCells count="11">
    <mergeCell ref="A14:F15"/>
    <mergeCell ref="A1:E1"/>
    <mergeCell ref="A3:A4"/>
    <mergeCell ref="B3:C3"/>
    <mergeCell ref="D3:E3"/>
    <mergeCell ref="F3:F4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zoomScalePageLayoutView="80" workbookViewId="0">
      <selection activeCell="A32" sqref="A32"/>
    </sheetView>
  </sheetViews>
  <sheetFormatPr defaultRowHeight="15"/>
  <cols>
    <col min="1" max="1" width="61.7109375" style="1" bestFit="1" customWidth="1"/>
    <col min="2" max="6" width="17.140625" style="1" bestFit="1" customWidth="1"/>
    <col min="7" max="16384" width="9.140625" style="1"/>
  </cols>
  <sheetData>
    <row r="1" spans="1:6" ht="20.100000000000001" customHeight="1">
      <c r="A1" s="73" t="s">
        <v>38</v>
      </c>
      <c r="B1" s="73"/>
      <c r="C1" s="73"/>
      <c r="D1" s="73"/>
      <c r="E1" s="73"/>
    </row>
    <row r="2" spans="1:6" ht="18" customHeight="1">
      <c r="A2" s="13"/>
    </row>
    <row r="3" spans="1:6" ht="31.5">
      <c r="A3" s="2" t="s">
        <v>39</v>
      </c>
      <c r="B3" s="6" t="s">
        <v>13</v>
      </c>
      <c r="C3" s="6" t="s">
        <v>1</v>
      </c>
      <c r="D3" s="6" t="s">
        <v>14</v>
      </c>
      <c r="E3" s="6" t="s">
        <v>3</v>
      </c>
      <c r="F3" s="6" t="s">
        <v>4</v>
      </c>
    </row>
    <row r="4" spans="1:6" ht="15.75">
      <c r="A4" s="2" t="s">
        <v>40</v>
      </c>
      <c r="B4" s="3">
        <v>18962</v>
      </c>
      <c r="C4" s="3">
        <v>4443</v>
      </c>
      <c r="D4" s="4">
        <v>0.23430999999999999</v>
      </c>
      <c r="E4" s="3">
        <v>4443</v>
      </c>
      <c r="F4" s="61">
        <v>5.8099999999999999E-2</v>
      </c>
    </row>
    <row r="5" spans="1:6" ht="15.75">
      <c r="A5" s="2" t="s">
        <v>41</v>
      </c>
      <c r="B5" s="3">
        <v>17672</v>
      </c>
      <c r="C5" s="3">
        <v>3780</v>
      </c>
      <c r="D5" s="4">
        <v>0.21390000000000001</v>
      </c>
      <c r="E5" s="3">
        <v>8223</v>
      </c>
      <c r="F5" s="61">
        <v>0.1075</v>
      </c>
    </row>
    <row r="6" spans="1:6" ht="15.75">
      <c r="A6" s="2" t="s">
        <v>42</v>
      </c>
      <c r="B6" s="3">
        <v>16284</v>
      </c>
      <c r="C6" s="3">
        <v>3000</v>
      </c>
      <c r="D6" s="4">
        <v>0.18423</v>
      </c>
      <c r="E6" s="3">
        <v>11223</v>
      </c>
      <c r="F6" s="61">
        <v>0.1467</v>
      </c>
    </row>
    <row r="7" spans="1:6" ht="15.75">
      <c r="A7" s="2" t="s">
        <v>43</v>
      </c>
      <c r="B7" s="3">
        <v>17767</v>
      </c>
      <c r="C7" s="3">
        <v>2717</v>
      </c>
      <c r="D7" s="4">
        <v>0.15292</v>
      </c>
      <c r="E7" s="3">
        <v>13940</v>
      </c>
      <c r="F7" s="61">
        <v>0.18229999999999999</v>
      </c>
    </row>
    <row r="8" spans="1:6" ht="15.75">
      <c r="A8" s="2" t="s">
        <v>44</v>
      </c>
      <c r="B8" s="3">
        <v>10641</v>
      </c>
      <c r="C8" s="3">
        <v>2132</v>
      </c>
      <c r="D8" s="4">
        <v>0.20036000000000001</v>
      </c>
      <c r="E8" s="3">
        <v>16072</v>
      </c>
      <c r="F8" s="61">
        <v>0.21010000000000001</v>
      </c>
    </row>
    <row r="9" spans="1:6" ht="15.75">
      <c r="A9" s="2" t="s">
        <v>45</v>
      </c>
      <c r="B9" s="3">
        <v>11470</v>
      </c>
      <c r="C9" s="3">
        <v>1957</v>
      </c>
      <c r="D9" s="4">
        <v>0.17061999999999999</v>
      </c>
      <c r="E9" s="3">
        <v>18029</v>
      </c>
      <c r="F9" s="61">
        <v>0.23569999999999999</v>
      </c>
    </row>
    <row r="10" spans="1:6" ht="15.75">
      <c r="A10" s="2" t="s">
        <v>46</v>
      </c>
      <c r="B10" s="3">
        <v>13008</v>
      </c>
      <c r="C10" s="3">
        <v>1906</v>
      </c>
      <c r="D10" s="4">
        <v>0.14652999999999999</v>
      </c>
      <c r="E10" s="3">
        <v>19935</v>
      </c>
      <c r="F10" s="61">
        <v>0.26069999999999999</v>
      </c>
    </row>
    <row r="11" spans="1:6" ht="15.75">
      <c r="A11" s="2" t="s">
        <v>47</v>
      </c>
      <c r="B11" s="3">
        <v>12324</v>
      </c>
      <c r="C11" s="3">
        <v>1559</v>
      </c>
      <c r="D11" s="4">
        <v>0.1265</v>
      </c>
      <c r="E11" s="3">
        <v>21494</v>
      </c>
      <c r="F11" s="61">
        <v>0.28100000000000003</v>
      </c>
    </row>
    <row r="12" spans="1:6" ht="15.75">
      <c r="A12" s="2" t="s">
        <v>48</v>
      </c>
      <c r="B12" s="3">
        <v>6798</v>
      </c>
      <c r="C12" s="3">
        <v>1473</v>
      </c>
      <c r="D12" s="4">
        <v>0.21668000000000001</v>
      </c>
      <c r="E12" s="3">
        <v>22967</v>
      </c>
      <c r="F12" s="61">
        <v>0.30030000000000001</v>
      </c>
    </row>
    <row r="13" spans="1:6" ht="15.75">
      <c r="A13" s="2" t="s">
        <v>49</v>
      </c>
      <c r="B13" s="3">
        <v>5061</v>
      </c>
      <c r="C13" s="3">
        <v>1226</v>
      </c>
      <c r="D13" s="4">
        <v>0.24224000000000001</v>
      </c>
      <c r="E13" s="3">
        <v>24193</v>
      </c>
      <c r="F13" s="61">
        <v>0.31630000000000003</v>
      </c>
    </row>
    <row r="14" spans="1:6" ht="15.75">
      <c r="A14" s="2" t="s">
        <v>50</v>
      </c>
      <c r="B14" s="3">
        <v>5787</v>
      </c>
      <c r="C14" s="3">
        <v>1217</v>
      </c>
      <c r="D14" s="4">
        <v>0.21029999999999999</v>
      </c>
      <c r="E14" s="3">
        <v>25410</v>
      </c>
      <c r="F14" s="61">
        <v>0.3322</v>
      </c>
    </row>
    <row r="15" spans="1:6" ht="15.75">
      <c r="A15" s="2" t="s">
        <v>51</v>
      </c>
      <c r="B15" s="3">
        <v>5979</v>
      </c>
      <c r="C15" s="3">
        <v>1128</v>
      </c>
      <c r="D15" s="4">
        <v>0.18865999999999999</v>
      </c>
      <c r="E15" s="3">
        <v>26538</v>
      </c>
      <c r="F15" s="61">
        <v>0.34699999999999998</v>
      </c>
    </row>
    <row r="16" spans="1:6" ht="15.75">
      <c r="A16" s="2" t="s">
        <v>52</v>
      </c>
      <c r="B16" s="3">
        <v>7473</v>
      </c>
      <c r="C16" s="3">
        <v>1052</v>
      </c>
      <c r="D16" s="4">
        <v>0.14077000000000001</v>
      </c>
      <c r="E16" s="3">
        <v>27590</v>
      </c>
      <c r="F16" s="61">
        <v>0.36070000000000002</v>
      </c>
    </row>
    <row r="17" spans="1:6" ht="15.75">
      <c r="A17" s="2" t="s">
        <v>53</v>
      </c>
      <c r="B17" s="3">
        <v>4415</v>
      </c>
      <c r="C17" s="3">
        <v>1044</v>
      </c>
      <c r="D17" s="4">
        <v>0.23647000000000001</v>
      </c>
      <c r="E17" s="3">
        <v>28634</v>
      </c>
      <c r="F17" s="61">
        <v>0.37440000000000001</v>
      </c>
    </row>
    <row r="18" spans="1:6" ht="15.75">
      <c r="A18" s="2" t="s">
        <v>54</v>
      </c>
      <c r="B18" s="3">
        <v>5530</v>
      </c>
      <c r="C18" s="3">
        <v>1019</v>
      </c>
      <c r="D18" s="4">
        <v>0.18426999999999999</v>
      </c>
      <c r="E18" s="3">
        <v>29653</v>
      </c>
      <c r="F18" s="61">
        <v>0.38769999999999999</v>
      </c>
    </row>
    <row r="19" spans="1:6" ht="15.75">
      <c r="A19" s="2" t="s">
        <v>55</v>
      </c>
      <c r="B19" s="3">
        <v>6835</v>
      </c>
      <c r="C19" s="3">
        <v>966</v>
      </c>
      <c r="D19" s="4">
        <v>0.14133000000000001</v>
      </c>
      <c r="E19" s="3">
        <v>30619</v>
      </c>
      <c r="F19" s="61">
        <v>0.40029999999999999</v>
      </c>
    </row>
    <row r="20" spans="1:6" ht="15.75">
      <c r="A20" s="2" t="s">
        <v>56</v>
      </c>
      <c r="B20" s="3">
        <v>4378</v>
      </c>
      <c r="C20" s="3">
        <v>924</v>
      </c>
      <c r="D20" s="4">
        <v>0.21106</v>
      </c>
      <c r="E20" s="3">
        <v>31543</v>
      </c>
      <c r="F20" s="61">
        <v>0.41239999999999999</v>
      </c>
    </row>
    <row r="21" spans="1:6" ht="15.75">
      <c r="A21" s="2" t="s">
        <v>57</v>
      </c>
      <c r="B21" s="3">
        <v>5438</v>
      </c>
      <c r="C21" s="3">
        <v>896</v>
      </c>
      <c r="D21" s="4">
        <v>0.16477</v>
      </c>
      <c r="E21" s="3">
        <v>32439</v>
      </c>
      <c r="F21" s="61">
        <v>0.42409999999999998</v>
      </c>
    </row>
    <row r="22" spans="1:6" ht="15.75">
      <c r="A22" s="2" t="s">
        <v>58</v>
      </c>
      <c r="B22" s="3">
        <v>7263</v>
      </c>
      <c r="C22" s="3">
        <v>880</v>
      </c>
      <c r="D22" s="4">
        <v>0.12116</v>
      </c>
      <c r="E22" s="3">
        <v>33319</v>
      </c>
      <c r="F22" s="61">
        <v>0.43569999999999998</v>
      </c>
    </row>
    <row r="23" spans="1:6" ht="15.75">
      <c r="A23" s="2" t="s">
        <v>59</v>
      </c>
      <c r="B23" s="3">
        <v>4677</v>
      </c>
      <c r="C23" s="3">
        <v>879</v>
      </c>
      <c r="D23" s="4">
        <v>0.18794</v>
      </c>
      <c r="E23" s="3">
        <v>34198</v>
      </c>
      <c r="F23" s="61">
        <v>0.4471</v>
      </c>
    </row>
    <row r="24" spans="1:6" ht="18" customHeight="1">
      <c r="A24" s="13"/>
    </row>
    <row r="25" spans="1:6" s="5" customFormat="1" ht="20.100000000000001" customHeight="1">
      <c r="A25" s="5" t="s">
        <v>60</v>
      </c>
    </row>
    <row r="26" spans="1:6" s="5" customFormat="1" ht="20.100000000000001" customHeight="1">
      <c r="A26" s="5" t="s">
        <v>10</v>
      </c>
    </row>
    <row r="27" spans="1:6" ht="18" customHeight="1">
      <c r="A27" s="13"/>
    </row>
  </sheetData>
  <mergeCells count="1">
    <mergeCell ref="A1:E1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workbookViewId="0">
      <selection activeCell="A32" sqref="A32"/>
    </sheetView>
  </sheetViews>
  <sheetFormatPr defaultRowHeight="15"/>
  <cols>
    <col min="1" max="1" width="61.7109375" style="1" bestFit="1" customWidth="1"/>
    <col min="2" max="6" width="17.140625" style="1" bestFit="1" customWidth="1"/>
    <col min="7" max="16384" width="9.140625" style="1"/>
  </cols>
  <sheetData>
    <row r="1" spans="1:6" ht="20.100000000000001" customHeight="1">
      <c r="A1" s="73" t="s">
        <v>300</v>
      </c>
      <c r="B1" s="73"/>
      <c r="C1" s="73"/>
      <c r="D1" s="73"/>
      <c r="E1" s="73"/>
      <c r="F1" s="35"/>
    </row>
    <row r="2" spans="1:6" ht="18" customHeight="1">
      <c r="A2" s="42"/>
      <c r="B2" s="35"/>
      <c r="C2" s="35"/>
      <c r="D2" s="35"/>
      <c r="E2" s="35"/>
      <c r="F2" s="35"/>
    </row>
    <row r="3" spans="1:6" ht="31.5">
      <c r="A3" s="36" t="s">
        <v>39</v>
      </c>
      <c r="B3" s="40" t="s">
        <v>13</v>
      </c>
      <c r="C3" s="40" t="s">
        <v>1</v>
      </c>
      <c r="D3" s="40" t="s">
        <v>14</v>
      </c>
      <c r="E3" s="40" t="s">
        <v>3</v>
      </c>
      <c r="F3" s="40" t="s">
        <v>4</v>
      </c>
    </row>
    <row r="4" spans="1:6" ht="15.75">
      <c r="A4" s="36" t="s">
        <v>61</v>
      </c>
      <c r="B4" s="37">
        <v>911</v>
      </c>
      <c r="C4" s="37">
        <v>353</v>
      </c>
      <c r="D4" s="38">
        <v>0.38749</v>
      </c>
      <c r="E4" s="37">
        <v>353</v>
      </c>
      <c r="F4" s="41">
        <v>0.46155000000000002</v>
      </c>
    </row>
    <row r="5" spans="1:6" ht="15.75">
      <c r="A5" s="36" t="s">
        <v>62</v>
      </c>
      <c r="B5" s="37">
        <v>167</v>
      </c>
      <c r="C5" s="37">
        <v>63</v>
      </c>
      <c r="D5" s="38">
        <v>0.37724999999999997</v>
      </c>
      <c r="E5" s="37">
        <v>416</v>
      </c>
      <c r="F5" s="41">
        <v>0.54393000000000002</v>
      </c>
    </row>
    <row r="6" spans="1:6" ht="15.75">
      <c r="A6" s="36" t="s">
        <v>63</v>
      </c>
      <c r="B6" s="37">
        <v>2035</v>
      </c>
      <c r="C6" s="37">
        <v>706</v>
      </c>
      <c r="D6" s="38">
        <v>0.34693000000000002</v>
      </c>
      <c r="E6" s="37">
        <v>1148</v>
      </c>
      <c r="F6" s="41">
        <v>1.5010300000000001</v>
      </c>
    </row>
    <row r="7" spans="1:6" ht="15.75">
      <c r="A7" s="36" t="s">
        <v>64</v>
      </c>
      <c r="B7" s="37">
        <v>1421</v>
      </c>
      <c r="C7" s="37">
        <v>425</v>
      </c>
      <c r="D7" s="38">
        <v>0.29909000000000002</v>
      </c>
      <c r="E7" s="37">
        <v>1584</v>
      </c>
      <c r="F7" s="41">
        <v>2.0710999999999999</v>
      </c>
    </row>
    <row r="8" spans="1:6" ht="15.75">
      <c r="A8" s="36" t="s">
        <v>65</v>
      </c>
      <c r="B8" s="37">
        <v>314</v>
      </c>
      <c r="C8" s="37">
        <v>88</v>
      </c>
      <c r="D8" s="38">
        <v>0.28025</v>
      </c>
      <c r="E8" s="37">
        <v>1672</v>
      </c>
      <c r="F8" s="41">
        <v>2.1861600000000001</v>
      </c>
    </row>
    <row r="9" spans="1:6" ht="15.75">
      <c r="A9" s="36" t="s">
        <v>66</v>
      </c>
      <c r="B9" s="37">
        <v>1257</v>
      </c>
      <c r="C9" s="37">
        <v>348</v>
      </c>
      <c r="D9" s="38">
        <v>0.27684999999999998</v>
      </c>
      <c r="E9" s="37">
        <v>2020</v>
      </c>
      <c r="F9" s="41">
        <v>2.6411799999999999</v>
      </c>
    </row>
    <row r="10" spans="1:6" ht="15.75">
      <c r="A10" s="36" t="s">
        <v>67</v>
      </c>
      <c r="B10" s="37">
        <v>263</v>
      </c>
      <c r="C10" s="37">
        <v>72</v>
      </c>
      <c r="D10" s="38">
        <v>0.27376</v>
      </c>
      <c r="E10" s="37">
        <v>2092</v>
      </c>
      <c r="F10" s="41">
        <v>2.7353200000000002</v>
      </c>
    </row>
    <row r="11" spans="1:6" ht="15.75">
      <c r="A11" s="36" t="s">
        <v>68</v>
      </c>
      <c r="B11" s="37">
        <v>103</v>
      </c>
      <c r="C11" s="37">
        <v>28</v>
      </c>
      <c r="D11" s="38">
        <v>0.27184000000000003</v>
      </c>
      <c r="E11" s="37">
        <v>2120</v>
      </c>
      <c r="F11" s="41">
        <v>2.7719299999999998</v>
      </c>
    </row>
    <row r="12" spans="1:6" ht="15.75">
      <c r="A12" s="36" t="s">
        <v>69</v>
      </c>
      <c r="B12" s="37">
        <v>369</v>
      </c>
      <c r="C12" s="37">
        <v>99</v>
      </c>
      <c r="D12" s="38">
        <v>0.26828999999999997</v>
      </c>
      <c r="E12" s="37">
        <v>2219</v>
      </c>
      <c r="F12" s="41">
        <v>2.90137</v>
      </c>
    </row>
    <row r="13" spans="1:6" ht="15.75">
      <c r="A13" s="36" t="s">
        <v>70</v>
      </c>
      <c r="B13" s="37">
        <v>135</v>
      </c>
      <c r="C13" s="37">
        <v>36</v>
      </c>
      <c r="D13" s="38">
        <v>0.26667000000000002</v>
      </c>
      <c r="E13" s="37">
        <v>2255</v>
      </c>
      <c r="F13" s="41">
        <v>2.9484400000000002</v>
      </c>
    </row>
    <row r="14" spans="1:6" ht="15.75">
      <c r="A14" s="36" t="s">
        <v>71</v>
      </c>
      <c r="B14" s="37">
        <v>573</v>
      </c>
      <c r="C14" s="37">
        <v>149</v>
      </c>
      <c r="D14" s="38">
        <v>0.26002999999999998</v>
      </c>
      <c r="E14" s="37">
        <v>2404</v>
      </c>
      <c r="F14" s="41">
        <v>3.1432600000000002</v>
      </c>
    </row>
    <row r="15" spans="1:6" ht="15.75">
      <c r="A15" s="36" t="s">
        <v>72</v>
      </c>
      <c r="B15" s="37">
        <v>410</v>
      </c>
      <c r="C15" s="37">
        <v>106</v>
      </c>
      <c r="D15" s="38">
        <v>0.25853999999999999</v>
      </c>
      <c r="E15" s="37">
        <v>2510</v>
      </c>
      <c r="F15" s="41">
        <v>3.28186</v>
      </c>
    </row>
    <row r="16" spans="1:6" ht="15.75">
      <c r="A16" s="36" t="s">
        <v>73</v>
      </c>
      <c r="B16" s="37">
        <v>149</v>
      </c>
      <c r="C16" s="37">
        <v>38</v>
      </c>
      <c r="D16" s="38">
        <v>0.25502999999999998</v>
      </c>
      <c r="E16" s="37">
        <v>2548</v>
      </c>
      <c r="F16" s="41">
        <v>3.33155</v>
      </c>
    </row>
    <row r="17" spans="1:6" ht="31.5">
      <c r="A17" s="36" t="s">
        <v>74</v>
      </c>
      <c r="B17" s="37">
        <v>140</v>
      </c>
      <c r="C17" s="37">
        <v>35</v>
      </c>
      <c r="D17" s="38">
        <v>0.25</v>
      </c>
      <c r="E17" s="37">
        <v>2583</v>
      </c>
      <c r="F17" s="41">
        <v>3.37731</v>
      </c>
    </row>
    <row r="18" spans="1:6" ht="31.5">
      <c r="A18" s="36" t="s">
        <v>75</v>
      </c>
      <c r="B18" s="37">
        <v>169</v>
      </c>
      <c r="C18" s="37">
        <v>42</v>
      </c>
      <c r="D18" s="38">
        <v>0.24851999999999999</v>
      </c>
      <c r="E18" s="37">
        <v>2625</v>
      </c>
      <c r="F18" s="41">
        <v>3.43222</v>
      </c>
    </row>
    <row r="19" spans="1:6" ht="15.75">
      <c r="A19" s="36" t="s">
        <v>49</v>
      </c>
      <c r="B19" s="37">
        <v>5061</v>
      </c>
      <c r="C19" s="37">
        <v>1226</v>
      </c>
      <c r="D19" s="38">
        <v>0.24224000000000001</v>
      </c>
      <c r="E19" s="37">
        <v>3851</v>
      </c>
      <c r="F19" s="41">
        <v>5.0352399999999999</v>
      </c>
    </row>
    <row r="20" spans="1:6" ht="15.75">
      <c r="A20" s="36" t="s">
        <v>76</v>
      </c>
      <c r="B20" s="37">
        <v>421</v>
      </c>
      <c r="C20" s="37">
        <v>101</v>
      </c>
      <c r="D20" s="38">
        <v>0.2399</v>
      </c>
      <c r="E20" s="37">
        <v>3952</v>
      </c>
      <c r="F20" s="41">
        <v>5.1673</v>
      </c>
    </row>
    <row r="21" spans="1:6" ht="31.5">
      <c r="A21" s="36" t="s">
        <v>77</v>
      </c>
      <c r="B21" s="37">
        <v>2237</v>
      </c>
      <c r="C21" s="37">
        <v>533</v>
      </c>
      <c r="D21" s="38">
        <v>0.23827000000000001</v>
      </c>
      <c r="E21" s="37">
        <v>4485</v>
      </c>
      <c r="F21" s="41">
        <v>5.8642000000000003</v>
      </c>
    </row>
    <row r="22" spans="1:6" ht="15.75">
      <c r="A22" s="36" t="s">
        <v>53</v>
      </c>
      <c r="B22" s="37">
        <v>4415</v>
      </c>
      <c r="C22" s="37">
        <v>1044</v>
      </c>
      <c r="D22" s="38">
        <v>0.23647000000000001</v>
      </c>
      <c r="E22" s="37">
        <v>5529</v>
      </c>
      <c r="F22" s="41">
        <v>7.2292500000000004</v>
      </c>
    </row>
    <row r="23" spans="1:6" ht="31.5">
      <c r="A23" s="36" t="s">
        <v>292</v>
      </c>
      <c r="B23" s="37">
        <v>789</v>
      </c>
      <c r="C23" s="37">
        <v>186</v>
      </c>
      <c r="D23" s="38">
        <v>0.23574000000000001</v>
      </c>
      <c r="E23" s="37">
        <v>5715</v>
      </c>
      <c r="F23" s="41">
        <v>7.4724399999999997</v>
      </c>
    </row>
    <row r="24" spans="1:6" ht="18" customHeight="1">
      <c r="A24" s="42"/>
      <c r="B24" s="35"/>
      <c r="C24" s="35"/>
      <c r="D24" s="35"/>
      <c r="E24" s="35"/>
      <c r="F24" s="35"/>
    </row>
    <row r="25" spans="1:6" s="5" customFormat="1" ht="20.100000000000001" customHeight="1">
      <c r="A25" s="33" t="s">
        <v>308</v>
      </c>
      <c r="B25" s="39"/>
      <c r="C25" s="39"/>
      <c r="D25" s="39"/>
      <c r="E25" s="39"/>
      <c r="F25" s="39"/>
    </row>
    <row r="26" spans="1:6" s="5" customFormat="1" ht="20.100000000000001" customHeight="1">
      <c r="A26" s="39" t="s">
        <v>10</v>
      </c>
      <c r="B26" s="39"/>
      <c r="C26" s="39"/>
      <c r="D26" s="39"/>
      <c r="E26" s="39"/>
      <c r="F26" s="39"/>
    </row>
    <row r="27" spans="1:6" ht="18" customHeight="1">
      <c r="A27" s="42"/>
      <c r="B27" s="35"/>
      <c r="C27" s="35"/>
      <c r="D27" s="35"/>
      <c r="E27" s="35"/>
      <c r="F27" s="35"/>
    </row>
  </sheetData>
  <mergeCells count="1">
    <mergeCell ref="A1:E1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Normal="100" workbookViewId="0">
      <selection activeCell="A32" sqref="A32"/>
    </sheetView>
  </sheetViews>
  <sheetFormatPr defaultRowHeight="15"/>
  <cols>
    <col min="1" max="1" width="13.7109375" style="1" bestFit="1" customWidth="1"/>
    <col min="2" max="6" width="17.140625" style="1" bestFit="1" customWidth="1"/>
    <col min="7" max="16384" width="9.140625" style="1"/>
  </cols>
  <sheetData>
    <row r="1" spans="1:6" ht="20.100000000000001" customHeight="1">
      <c r="A1" s="73" t="s">
        <v>34</v>
      </c>
      <c r="B1" s="73"/>
      <c r="C1" s="73"/>
      <c r="D1" s="73"/>
      <c r="E1" s="73"/>
    </row>
    <row r="2" spans="1:6" ht="18" customHeight="1">
      <c r="A2" s="13"/>
    </row>
    <row r="3" spans="1:6" ht="15.75">
      <c r="A3" s="74" t="s">
        <v>12</v>
      </c>
      <c r="B3" s="76" t="s">
        <v>13</v>
      </c>
      <c r="C3" s="77"/>
      <c r="D3" s="76" t="s">
        <v>1</v>
      </c>
      <c r="E3" s="77"/>
      <c r="F3" s="74" t="s">
        <v>14</v>
      </c>
    </row>
    <row r="4" spans="1:6" ht="15.75">
      <c r="A4" s="85"/>
      <c r="B4" s="30" t="s">
        <v>15</v>
      </c>
      <c r="C4" s="30" t="s">
        <v>16</v>
      </c>
      <c r="D4" s="30" t="s">
        <v>15</v>
      </c>
      <c r="E4" s="30" t="s">
        <v>16</v>
      </c>
      <c r="F4" s="85"/>
    </row>
    <row r="5" spans="1:6" ht="15.75">
      <c r="A5" s="32" t="s">
        <v>35</v>
      </c>
      <c r="B5" s="88">
        <v>129873</v>
      </c>
      <c r="C5" s="87">
        <v>25.5</v>
      </c>
      <c r="D5" s="88">
        <v>12749</v>
      </c>
      <c r="E5" s="87">
        <v>16.7</v>
      </c>
      <c r="F5" s="89">
        <v>9.8000000000000004E-2</v>
      </c>
    </row>
    <row r="6" spans="1:6" ht="15.75">
      <c r="A6" s="31" t="s">
        <v>329</v>
      </c>
      <c r="B6" s="88"/>
      <c r="C6" s="87"/>
      <c r="D6" s="88"/>
      <c r="E6" s="87"/>
      <c r="F6" s="89"/>
    </row>
    <row r="7" spans="1:6" ht="15.75">
      <c r="A7" s="7" t="s">
        <v>36</v>
      </c>
      <c r="B7" s="3">
        <v>295261</v>
      </c>
      <c r="C7" s="8">
        <v>58.1</v>
      </c>
      <c r="D7" s="3">
        <v>50973</v>
      </c>
      <c r="E7" s="8">
        <v>66.7</v>
      </c>
      <c r="F7" s="9">
        <v>0.17299999999999999</v>
      </c>
    </row>
    <row r="8" spans="1:6" ht="15.75">
      <c r="A8" s="7" t="s">
        <v>37</v>
      </c>
      <c r="B8" s="3">
        <v>62717</v>
      </c>
      <c r="C8" s="8">
        <v>12.3</v>
      </c>
      <c r="D8" s="3">
        <v>10643</v>
      </c>
      <c r="E8" s="8">
        <v>13.9</v>
      </c>
      <c r="F8" s="9">
        <v>0.17</v>
      </c>
    </row>
    <row r="9" spans="1:6" ht="15.75">
      <c r="A9" s="7" t="s">
        <v>26</v>
      </c>
      <c r="B9" s="3">
        <v>508354</v>
      </c>
      <c r="C9" s="8">
        <v>100</v>
      </c>
      <c r="D9" s="3">
        <v>76481</v>
      </c>
      <c r="E9" s="8">
        <v>100</v>
      </c>
      <c r="F9" s="9">
        <v>0.15</v>
      </c>
    </row>
    <row r="10" spans="1:6" ht="18">
      <c r="A10" s="13"/>
    </row>
    <row r="11" spans="1:6" ht="18" customHeight="1">
      <c r="A11" s="86" t="s">
        <v>332</v>
      </c>
      <c r="B11" s="86"/>
      <c r="C11" s="86"/>
      <c r="D11" s="86"/>
      <c r="E11" s="86"/>
      <c r="F11" s="86"/>
    </row>
    <row r="12" spans="1:6" ht="18" customHeight="1">
      <c r="A12" s="86"/>
      <c r="B12" s="86"/>
      <c r="C12" s="86"/>
      <c r="D12" s="86"/>
      <c r="E12" s="86"/>
      <c r="F12" s="86"/>
    </row>
    <row r="13" spans="1:6" s="5" customFormat="1" ht="20.100000000000001" customHeight="1">
      <c r="A13" s="5" t="s">
        <v>10</v>
      </c>
    </row>
    <row r="14" spans="1:6" s="5" customFormat="1" ht="20.100000000000001" customHeight="1">
      <c r="A14" s="13"/>
      <c r="B14" s="1"/>
      <c r="C14" s="1"/>
      <c r="D14" s="1"/>
      <c r="E14" s="1"/>
      <c r="F14" s="1"/>
    </row>
    <row r="15" spans="1:6" ht="18" customHeight="1"/>
  </sheetData>
  <mergeCells count="11">
    <mergeCell ref="A11:F12"/>
    <mergeCell ref="C5:C6"/>
    <mergeCell ref="D5:D6"/>
    <mergeCell ref="E5:E6"/>
    <mergeCell ref="F5:F6"/>
    <mergeCell ref="B5:B6"/>
    <mergeCell ref="A1:E1"/>
    <mergeCell ref="A3:A4"/>
    <mergeCell ref="B3:C3"/>
    <mergeCell ref="D3:E3"/>
    <mergeCell ref="F3:F4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Normal="100" workbookViewId="0">
      <selection activeCell="A32" sqref="A32"/>
    </sheetView>
  </sheetViews>
  <sheetFormatPr defaultRowHeight="15"/>
  <cols>
    <col min="1" max="1" width="40.42578125" style="1" customWidth="1"/>
    <col min="2" max="8" width="17.140625" style="1" bestFit="1" customWidth="1"/>
    <col min="9" max="16384" width="9.140625" style="1"/>
  </cols>
  <sheetData>
    <row r="1" spans="1:8" ht="39.950000000000003" customHeight="1">
      <c r="A1" s="73" t="s">
        <v>78</v>
      </c>
      <c r="B1" s="73"/>
      <c r="C1" s="73"/>
      <c r="D1" s="73"/>
      <c r="E1" s="73"/>
    </row>
    <row r="2" spans="1:8" ht="18" customHeight="1">
      <c r="A2" s="13"/>
    </row>
    <row r="3" spans="1:8" ht="18" customHeight="1">
      <c r="A3" s="90"/>
      <c r="B3" s="76" t="s">
        <v>197</v>
      </c>
      <c r="C3" s="77"/>
      <c r="D3" s="76" t="s">
        <v>13</v>
      </c>
      <c r="E3" s="77"/>
      <c r="F3" s="76" t="s">
        <v>1</v>
      </c>
      <c r="G3" s="77"/>
      <c r="H3" s="74" t="s">
        <v>14</v>
      </c>
    </row>
    <row r="4" spans="1:8" ht="15.75">
      <c r="A4" s="91"/>
      <c r="B4" s="6" t="s">
        <v>15</v>
      </c>
      <c r="C4" s="6" t="s">
        <v>16</v>
      </c>
      <c r="D4" s="6" t="s">
        <v>15</v>
      </c>
      <c r="E4" s="6" t="s">
        <v>16</v>
      </c>
      <c r="F4" s="6" t="s">
        <v>15</v>
      </c>
      <c r="G4" s="6" t="s">
        <v>16</v>
      </c>
      <c r="H4" s="75"/>
    </row>
    <row r="5" spans="1:8" ht="15.75">
      <c r="A5" s="10" t="s">
        <v>80</v>
      </c>
      <c r="B5" s="50">
        <v>58674</v>
      </c>
      <c r="C5" s="51">
        <v>7.0000000000000007E-2</v>
      </c>
      <c r="D5" s="3">
        <v>403352</v>
      </c>
      <c r="E5" s="11">
        <v>0.254</v>
      </c>
      <c r="F5" s="3">
        <v>145307</v>
      </c>
      <c r="G5" s="4">
        <v>0.59199999999999997</v>
      </c>
      <c r="H5" s="11">
        <v>0.36</v>
      </c>
    </row>
    <row r="6" spans="1:8" ht="31.5">
      <c r="A6" s="10" t="s">
        <v>81</v>
      </c>
      <c r="B6" s="50">
        <v>783403</v>
      </c>
      <c r="C6" s="51">
        <v>0.93</v>
      </c>
      <c r="D6" s="3">
        <v>1182784</v>
      </c>
      <c r="E6" s="11">
        <v>0.746</v>
      </c>
      <c r="F6" s="3">
        <v>99974</v>
      </c>
      <c r="G6" s="4">
        <v>0.40799999999999997</v>
      </c>
      <c r="H6" s="11">
        <v>8.5000000000000006E-2</v>
      </c>
    </row>
    <row r="7" spans="1:8" ht="15.75">
      <c r="A7" s="10" t="s">
        <v>26</v>
      </c>
      <c r="B7" s="50">
        <v>842077</v>
      </c>
      <c r="C7" s="51">
        <v>1</v>
      </c>
      <c r="D7" s="3">
        <v>1586136</v>
      </c>
      <c r="E7" s="11">
        <v>1</v>
      </c>
      <c r="F7" s="3">
        <v>245281</v>
      </c>
      <c r="G7" s="4">
        <v>1</v>
      </c>
      <c r="H7" s="11">
        <v>0.15464</v>
      </c>
    </row>
    <row r="8" spans="1:8" ht="18" customHeight="1">
      <c r="A8" s="13"/>
    </row>
    <row r="9" spans="1:8" s="5" customFormat="1" ht="20.100000000000001" customHeight="1">
      <c r="A9" s="33" t="s">
        <v>324</v>
      </c>
    </row>
    <row r="10" spans="1:8" s="5" customFormat="1" ht="20.100000000000001" customHeight="1">
      <c r="A10" s="5" t="s">
        <v>155</v>
      </c>
    </row>
    <row r="11" spans="1:8" ht="18" customHeight="1">
      <c r="A11" s="13"/>
    </row>
  </sheetData>
  <mergeCells count="6">
    <mergeCell ref="H3:H4"/>
    <mergeCell ref="A1:E1"/>
    <mergeCell ref="B3:C3"/>
    <mergeCell ref="D3:E3"/>
    <mergeCell ref="F3:G3"/>
    <mergeCell ref="A3:A4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4" zoomScaleNormal="100" workbookViewId="0">
      <selection activeCell="A32" sqref="A32"/>
    </sheetView>
  </sheetViews>
  <sheetFormatPr defaultRowHeight="15"/>
  <cols>
    <col min="1" max="1" width="13.7109375" style="1" customWidth="1"/>
    <col min="2" max="7" width="17.140625" style="1" bestFit="1" customWidth="1"/>
    <col min="8" max="16384" width="9.140625" style="1"/>
  </cols>
  <sheetData>
    <row r="1" spans="1:7" ht="20.100000000000001" customHeight="1">
      <c r="A1" s="73" t="s">
        <v>82</v>
      </c>
      <c r="B1" s="73"/>
      <c r="C1" s="73"/>
      <c r="D1" s="73"/>
      <c r="E1" s="73"/>
    </row>
    <row r="2" spans="1:7" ht="18" customHeight="1">
      <c r="A2" s="13"/>
    </row>
    <row r="3" spans="1:7" ht="32.25" customHeight="1">
      <c r="A3" s="74" t="s">
        <v>12</v>
      </c>
      <c r="B3" s="76" t="s">
        <v>81</v>
      </c>
      <c r="C3" s="77"/>
      <c r="D3" s="76" t="s">
        <v>80</v>
      </c>
      <c r="E3" s="77"/>
      <c r="F3" s="76" t="s">
        <v>26</v>
      </c>
      <c r="G3" s="77"/>
    </row>
    <row r="4" spans="1:7" ht="15.75">
      <c r="A4" s="75"/>
      <c r="B4" s="6" t="s">
        <v>15</v>
      </c>
      <c r="C4" s="6" t="s">
        <v>16</v>
      </c>
      <c r="D4" s="6" t="s">
        <v>15</v>
      </c>
      <c r="E4" s="6" t="s">
        <v>16</v>
      </c>
      <c r="F4" s="6" t="s">
        <v>15</v>
      </c>
      <c r="G4" s="6" t="s">
        <v>16</v>
      </c>
    </row>
    <row r="5" spans="1:7" ht="15.75">
      <c r="A5" s="7" t="s">
        <v>17</v>
      </c>
      <c r="B5" s="94">
        <v>149517</v>
      </c>
      <c r="C5" s="92">
        <v>19.100000000000001</v>
      </c>
      <c r="D5" s="78">
        <v>6510</v>
      </c>
      <c r="E5" s="92">
        <v>11.1</v>
      </c>
      <c r="F5" s="94">
        <v>156027</v>
      </c>
      <c r="G5" s="92">
        <v>18.5</v>
      </c>
    </row>
    <row r="6" spans="1:7" ht="15.75">
      <c r="A6" s="7" t="s">
        <v>83</v>
      </c>
      <c r="B6" s="95"/>
      <c r="C6" s="93"/>
      <c r="D6" s="79"/>
      <c r="E6" s="93"/>
      <c r="F6" s="95"/>
      <c r="G6" s="93"/>
    </row>
    <row r="7" spans="1:7" ht="15.75">
      <c r="A7" s="7" t="s">
        <v>84</v>
      </c>
      <c r="B7" s="50">
        <v>271685</v>
      </c>
      <c r="C7" s="52">
        <v>34.700000000000003</v>
      </c>
      <c r="D7" s="50">
        <v>17071</v>
      </c>
      <c r="E7" s="52">
        <v>29.1</v>
      </c>
      <c r="F7" s="50">
        <v>288756</v>
      </c>
      <c r="G7" s="52">
        <v>34.299999999999997</v>
      </c>
    </row>
    <row r="8" spans="1:7" ht="15.75">
      <c r="A8" s="7" t="s">
        <v>23</v>
      </c>
      <c r="B8" s="50">
        <v>140513</v>
      </c>
      <c r="C8" s="52">
        <v>17.899999999999999</v>
      </c>
      <c r="D8" s="50">
        <v>11378</v>
      </c>
      <c r="E8" s="52">
        <v>19.399999999999999</v>
      </c>
      <c r="F8" s="50">
        <v>151891</v>
      </c>
      <c r="G8" s="52">
        <v>18</v>
      </c>
    </row>
    <row r="9" spans="1:7" ht="15.75">
      <c r="A9" s="7" t="s">
        <v>85</v>
      </c>
      <c r="B9" s="50">
        <v>221688</v>
      </c>
      <c r="C9" s="52">
        <v>28.3</v>
      </c>
      <c r="D9" s="50">
        <v>23715</v>
      </c>
      <c r="E9" s="52">
        <v>40.4</v>
      </c>
      <c r="F9" s="50">
        <v>245403</v>
      </c>
      <c r="G9" s="52">
        <v>29.1</v>
      </c>
    </row>
    <row r="10" spans="1:7" ht="15.75">
      <c r="A10" s="7" t="s">
        <v>26</v>
      </c>
      <c r="B10" s="50">
        <v>783403</v>
      </c>
      <c r="C10" s="52">
        <v>100</v>
      </c>
      <c r="D10" s="3">
        <v>58674</v>
      </c>
      <c r="E10" s="8">
        <v>100</v>
      </c>
      <c r="F10" s="50">
        <v>842077</v>
      </c>
      <c r="G10" s="52">
        <v>100</v>
      </c>
    </row>
    <row r="11" spans="1:7" ht="18" customHeight="1">
      <c r="A11" s="13"/>
    </row>
    <row r="12" spans="1:7" s="5" customFormat="1" ht="20.100000000000001" customHeight="1">
      <c r="A12" s="84" t="s">
        <v>325</v>
      </c>
      <c r="B12" s="84"/>
      <c r="C12" s="84"/>
      <c r="D12" s="84"/>
      <c r="E12" s="84"/>
      <c r="F12" s="84"/>
      <c r="G12" s="84"/>
    </row>
    <row r="13" spans="1:7" s="39" customFormat="1" ht="20.100000000000001" customHeight="1">
      <c r="A13" s="84"/>
      <c r="B13" s="84"/>
      <c r="C13" s="84"/>
      <c r="D13" s="84"/>
      <c r="E13" s="84"/>
      <c r="F13" s="84"/>
      <c r="G13" s="84"/>
    </row>
    <row r="14" spans="1:7" s="5" customFormat="1" ht="20.100000000000001" customHeight="1">
      <c r="A14" s="5" t="s">
        <v>155</v>
      </c>
    </row>
    <row r="15" spans="1:7" ht="18" customHeight="1">
      <c r="A15" s="13"/>
    </row>
  </sheetData>
  <mergeCells count="12">
    <mergeCell ref="A12:G13"/>
    <mergeCell ref="G5:G6"/>
    <mergeCell ref="A1:E1"/>
    <mergeCell ref="A3:A4"/>
    <mergeCell ref="B3:C3"/>
    <mergeCell ref="D3:E3"/>
    <mergeCell ref="F3:G3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landscape" horizontalDpi="300" verticalDpi="300" r:id="rId1"/>
  <headerFooter>
    <oddFooter>&amp;LHospital-Wide Adult All-Payer Readmissions&amp;RCenter for Health Information and Analysis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B1</vt:lpstr>
      <vt:lpstr>B2</vt:lpstr>
      <vt:lpstr>B3</vt:lpstr>
      <vt:lpstr>B4</vt:lpstr>
      <vt:lpstr>B5</vt:lpstr>
      <vt:lpstr>B6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Huntington, Nick</dc:creator>
  <cp:lastModifiedBy>Alix Jones</cp:lastModifiedBy>
  <cp:lastPrinted>2015-06-17T18:57:27Z</cp:lastPrinted>
  <dcterms:created xsi:type="dcterms:W3CDTF">2015-05-07T21:57:12Z</dcterms:created>
  <dcterms:modified xsi:type="dcterms:W3CDTF">2015-06-18T14:29:10Z</dcterms:modified>
</cp:coreProperties>
</file>