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https://chiama.sharepoint.com/sites/CEA/Shared Documents/Design Team and Report Production/Active Jobs/Health Equity Report-Geography/Ancillary Materials/"/>
    </mc:Choice>
  </mc:AlternateContent>
  <xr:revisionPtr revIDLastSave="1324" documentId="8_{3033FEA4-8E80-41AB-BDC6-9EF9A85929EE}" xr6:coauthVersionLast="47" xr6:coauthVersionMax="47" xr10:uidLastSave="{A882C160-D1A4-4944-8308-AD8FC5E277F5}"/>
  <bookViews>
    <workbookView xWindow="-120" yWindow="-120" windowWidth="29040" windowHeight="15840" tabRatio="845" xr2:uid="{00000000-000D-0000-FFFF-FFFF00000000}"/>
  </bookViews>
  <sheets>
    <sheet name="Cover" sheetId="37" r:id="rId1"/>
    <sheet name="Table of contents" sheetId="9" r:id="rId2"/>
    <sheet name="1" sheetId="11" r:id="rId3"/>
    <sheet name="2" sheetId="36" r:id="rId4"/>
    <sheet name="3" sheetId="34" r:id="rId5"/>
    <sheet name="4" sheetId="18" r:id="rId6"/>
    <sheet name="5" sheetId="16" r:id="rId7"/>
    <sheet name="6" sheetId="20" r:id="rId8"/>
    <sheet name="7" sheetId="19" r:id="rId9"/>
    <sheet name="8" sheetId="12" r:id="rId10"/>
    <sheet name="9" sheetId="17" r:id="rId11"/>
    <sheet name="10" sheetId="23" r:id="rId12"/>
    <sheet name="11" sheetId="22" r:id="rId13"/>
    <sheet name="12" sheetId="24" r:id="rId14"/>
    <sheet name="13" sheetId="25" r:id="rId15"/>
    <sheet name="14" sheetId="32" r:id="rId16"/>
    <sheet name="15" sheetId="33" r:id="rId17"/>
    <sheet name="16" sheetId="26" r:id="rId18"/>
    <sheet name="17" sheetId="29" r:id="rId19"/>
  </sheets>
  <definedNames>
    <definedName name="_Toc87269034" localSheetId="1">'Table of contents'!#REF!</definedName>
    <definedName name="_xlnm.Print_Area" localSheetId="1">'Table of contents'!$A$1:$B$17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1" i="34" l="1"/>
  <c r="B10" i="34"/>
  <c r="B9" i="34"/>
  <c r="B9" i="22"/>
  <c r="B12" i="33"/>
  <c r="B11" i="33"/>
  <c r="B10" i="22"/>
  <c r="B11" i="22"/>
  <c r="B12" i="20"/>
  <c r="B13" i="20"/>
  <c r="B14" i="20"/>
  <c r="B11" i="20"/>
  <c r="B20" i="18"/>
  <c r="B19" i="18"/>
  <c r="B18" i="18"/>
  <c r="B17" i="18"/>
  <c r="B16" i="18"/>
  <c r="B15" i="18"/>
  <c r="B14" i="18"/>
  <c r="B13" i="18"/>
  <c r="B12" i="18"/>
  <c r="C16" i="11"/>
  <c r="C15" i="11"/>
  <c r="C14" i="11"/>
  <c r="C13" i="11"/>
  <c r="C12" i="11"/>
  <c r="C11" i="11"/>
  <c r="C10" i="11"/>
  <c r="C9" i="11"/>
  <c r="B17" i="11"/>
</calcChain>
</file>

<file path=xl/sharedStrings.xml><?xml version="1.0" encoding="utf-8"?>
<sst xmlns="http://schemas.openxmlformats.org/spreadsheetml/2006/main" count="468" uniqueCount="157">
  <si>
    <t xml:space="preserve">(April 2022) </t>
  </si>
  <si>
    <t>DATABOOK</t>
  </si>
  <si>
    <t>1. Overall Statewide Population Estimates</t>
  </si>
  <si>
    <t>2. Statewide Demographic Data</t>
  </si>
  <si>
    <t>3. Overall Statewide Health Insurance Coverage Rates</t>
  </si>
  <si>
    <t>4. Statewide Health Insurance Coverage Rates over the Past 12 Months</t>
  </si>
  <si>
    <t>5. Health Insurance Coverage Rates Over the Past 12 Months by Age Group</t>
  </si>
  <si>
    <t>6. Difficulties Accessing Health Care at a Doctor’s Office or Clinic Over the Past 12 Months by Type of Difficulty</t>
  </si>
  <si>
    <t xml:space="preserve">7. Any Difficulties in Accessing Health Care at a Doctor’s Office or Clinic over the Past 12 Months </t>
  </si>
  <si>
    <t>8. Told Doctor’s Office or Clinic was Not Accepting New Patients over the Past 12 Months</t>
  </si>
  <si>
    <t xml:space="preserve">9. Uninsured or Told Doctor’s Office or Clinic Did Not Accept Health Insurance Type over the Past 12 Months </t>
  </si>
  <si>
    <t xml:space="preserve">10. Unable to Get an Appointment at a Doctor’s Office or Clinic as Soon as Needed over the Past 12 Months </t>
  </si>
  <si>
    <t>11. Health Care Utilization Measures over the Past 12 Months</t>
  </si>
  <si>
    <t xml:space="preserve">12. Visit with a Doctor over the Past 12 Months </t>
  </si>
  <si>
    <t>13. Visit with a Dental Provider over the Past 12 Months</t>
  </si>
  <si>
    <t>14. Potential Reliance on the ER over the Past 12 Months</t>
  </si>
  <si>
    <t>15. Issues with Health Care Affordability over the Past 12 Months</t>
  </si>
  <si>
    <t xml:space="preserve">16. Any Unmet Health Care Needs Due to Cost for the Resident over the Past 12 Months </t>
  </si>
  <si>
    <t>17. Medical Debt or Problems Paying Medical Bills in the Family over the Past 12 Months</t>
  </si>
  <si>
    <t>Health Insurance Coverage and Care in Massachusetts, 2015-2019: Summary of Results</t>
  </si>
  <si>
    <t>Overall Statewide Population Estimates</t>
  </si>
  <si>
    <t/>
  </si>
  <si>
    <t>2015-2019</t>
  </si>
  <si>
    <t>Population</t>
  </si>
  <si>
    <t>Est.</t>
  </si>
  <si>
    <t>Cape and Islands</t>
  </si>
  <si>
    <t>Central MA</t>
  </si>
  <si>
    <t>Metro Boston</t>
  </si>
  <si>
    <t>Metro South</t>
  </si>
  <si>
    <t>Metro West</t>
  </si>
  <si>
    <t>Northeast MA</t>
  </si>
  <si>
    <t>Southcoast</t>
  </si>
  <si>
    <t>Western MA</t>
  </si>
  <si>
    <t>Total</t>
  </si>
  <si>
    <t>Note: Regions are based on MA Health Policy Commission Health Service Regions. ZIP code to region crosswalk is available upon request. 
Data source: American Community Survey (ACS) 5-year population estimates</t>
  </si>
  <si>
    <t>Est.= Estimate</t>
  </si>
  <si>
    <t>Statewide Demographic Data</t>
  </si>
  <si>
    <t>Total Population</t>
  </si>
  <si>
    <t>%</t>
  </si>
  <si>
    <r>
      <t>Age</t>
    </r>
    <r>
      <rPr>
        <vertAlign val="superscript"/>
        <sz val="9.5"/>
        <color theme="3"/>
        <rFont val="Arial"/>
        <family val="2"/>
      </rPr>
      <t>1</t>
    </r>
  </si>
  <si>
    <t>Child (0 to 18)</t>
  </si>
  <si>
    <t>Non-elderly adult (19 to 64)</t>
  </si>
  <si>
    <t>Elderly adult (65 and older)</t>
  </si>
  <si>
    <t>Gender</t>
  </si>
  <si>
    <t>Male</t>
  </si>
  <si>
    <t>Female</t>
  </si>
  <si>
    <t>Race/ethnicity</t>
  </si>
  <si>
    <t>White, non-Hispanic</t>
  </si>
  <si>
    <t>Black, non-Hispanic</t>
  </si>
  <si>
    <t>Other/multiple races, non-Hispanic</t>
  </si>
  <si>
    <t>Hispanic</t>
  </si>
  <si>
    <t>Citizenship status</t>
  </si>
  <si>
    <t>U.S. citizen</t>
  </si>
  <si>
    <t>Health status</t>
  </si>
  <si>
    <t>Excellent or Very Good</t>
  </si>
  <si>
    <t>Good</t>
  </si>
  <si>
    <t>Fair or Poor</t>
  </si>
  <si>
    <t>Mental health status</t>
  </si>
  <si>
    <t>Fair or Poor Mental Health</t>
  </si>
  <si>
    <t>Activity limitation status</t>
  </si>
  <si>
    <t>Activities are limited by health problem</t>
  </si>
  <si>
    <t>Chronic health condition status</t>
  </si>
  <si>
    <t>One condition</t>
  </si>
  <si>
    <t>Two or more conditions</t>
  </si>
  <si>
    <t>No chronic conditions</t>
  </si>
  <si>
    <r>
      <t>Family type</t>
    </r>
    <r>
      <rPr>
        <vertAlign val="superscript"/>
        <sz val="9.5"/>
        <color theme="3"/>
        <rFont val="Arial"/>
        <family val="2"/>
      </rPr>
      <t>2</t>
    </r>
  </si>
  <si>
    <t>Single-parent family with children</t>
  </si>
  <si>
    <t>Two-parent family with children</t>
  </si>
  <si>
    <t>Married couple without children</t>
  </si>
  <si>
    <t>Single individual without children</t>
  </si>
  <si>
    <t>Highest educational attainment of adults in family</t>
  </si>
  <si>
    <t>Less than high school</t>
  </si>
  <si>
    <t>High school graduate or GED</t>
  </si>
  <si>
    <t>Some college</t>
  </si>
  <si>
    <t>4 year college degree or more</t>
  </si>
  <si>
    <t>Work status of adults in family</t>
  </si>
  <si>
    <t>No adults working for pay</t>
  </si>
  <si>
    <t>One or more adults working for pay</t>
  </si>
  <si>
    <t>Family income relative to the Federal Poverty Level (FPL)</t>
  </si>
  <si>
    <t>At or below 138%</t>
  </si>
  <si>
    <t>From 139 to &lt;299%</t>
  </si>
  <si>
    <t>From 300 to &lt;399%</t>
  </si>
  <si>
    <t>At or above 400%</t>
  </si>
  <si>
    <t>Homeownership status</t>
  </si>
  <si>
    <t>Owned or being bought</t>
  </si>
  <si>
    <t>1: 18 Year olds are counted as children.</t>
  </si>
  <si>
    <r>
      <t xml:space="preserve">2 </t>
    </r>
    <r>
      <rPr>
        <sz val="9.5"/>
        <color rgb="FF002060"/>
        <rFont val="Arial"/>
        <family val="2"/>
      </rPr>
      <t>Families are defined based on the household members who typically would be included in the target person's health insurance unit (HIU).</t>
    </r>
  </si>
  <si>
    <t>Data sources: American Community Survey (ACS) 5-year population estimates and Massachusetts Health Insurance Survey: 2015, 2017, 2019</t>
  </si>
  <si>
    <t xml:space="preserve">Overall Statewide Health Insurance Coverage Rates </t>
  </si>
  <si>
    <t>95% C.I.</t>
  </si>
  <si>
    <t xml:space="preserve">Always insured for the past 12 months </t>
  </si>
  <si>
    <t xml:space="preserve">Sometimes insured for the past 12 months </t>
  </si>
  <si>
    <t xml:space="preserve">Never insured for the past 12 months </t>
  </si>
  <si>
    <t xml:space="preserve"> </t>
  </si>
  <si>
    <t>Note: Estimates may not add up to 100% due to rounding. 
Data source: Massachusetts Health Insurance Survey: 2015, 2017, 2019</t>
  </si>
  <si>
    <t>Est.= Estimate; C.I.= Confidence Interval</t>
  </si>
  <si>
    <t>Statewide Health Insurance Coverage Rates over the Past 12 Months</t>
  </si>
  <si>
    <t>SD</t>
  </si>
  <si>
    <t>+1 SD</t>
  </si>
  <si>
    <t>-1 SD</t>
  </si>
  <si>
    <t xml:space="preserve">Statewide Estimate </t>
  </si>
  <si>
    <t>Regions</t>
  </si>
  <si>
    <t>Cape and Islands*</t>
  </si>
  <si>
    <t>Southcoast*</t>
  </si>
  <si>
    <t>Statewide Estimate</t>
  </si>
  <si>
    <t xml:space="preserve">Note:*Regions with an estimate of at least one standard deviation above or below the statewide estimate. 
</t>
  </si>
  <si>
    <t xml:space="preserve">Est.= Estimate; C.I.= Confidence Interval; SD= Standard Deviation </t>
  </si>
  <si>
    <t>Data source: Massachusetts Health Insurance Survey: 2015, 2017, 2019</t>
  </si>
  <si>
    <t>Health Insurance Coverage Rates Over the Past 12 Months by Age Group</t>
  </si>
  <si>
    <t>Est</t>
  </si>
  <si>
    <t>Non-elderly Adult (19-64)</t>
  </si>
  <si>
    <t>Elderly Adult (65 and older)</t>
  </si>
  <si>
    <t>Note: Data source: Massachusetts Health Insurance Survey: 2015, 2017, 2019</t>
  </si>
  <si>
    <t>Difficulties Accessing Health Care at a Doctor’s Office or Clinic Over the Past 12 Months by Type of Difficulty</t>
  </si>
  <si>
    <t xml:space="preserve">Any of These Difficulties </t>
  </si>
  <si>
    <t>Told Doctor's Office or Clinic Was Not Accepting New Patients</t>
  </si>
  <si>
    <t>Uninsured or Told Doctor's Office or Clinic Did Not Accept Health Insurance Type</t>
  </si>
  <si>
    <t>Unable to Get an Appointment With a Doctor's Office or Clinic as Soon as Needed</t>
  </si>
  <si>
    <t>Note:</t>
  </si>
  <si>
    <t>Any of these difficulties: told doctor’s office or clinic was not accepting new patients, uninsured or told doctor’s office or clinic did not accept health insurance type, and/or unable to get an appointment with a doctor’s office or clinic as soon as needed.</t>
  </si>
  <si>
    <t xml:space="preserve">Told doctor’s office or clinic was not accepting new patients: residents were told by a doctor’s office or clinic that new patients were not being accepted over the past 12 months. </t>
  </si>
  <si>
    <t>Uninsured or told doctor’s office or clinic did not accept health insurance type: residents were uninsured for some or all of the past 12 months or were told by a doctor’s office or clinic that their insurance was not being accepted over the past 12 months.</t>
  </si>
  <si>
    <t>Unable to get an appointment with a doctor’s office or clinic as soon as needed: residents were unable to get an appointment at a doctor’s office or clinic as soon as they thought one was needed over the past 12 months.</t>
  </si>
  <si>
    <t xml:space="preserve">Any Difficulties in Accessing Health Care at a Doctor’s Office or Clinic over the Past 12 Months </t>
  </si>
  <si>
    <t>Metro South*</t>
  </si>
  <si>
    <t>Note: *Regions with an estimate of at least one standard deviation above or below the statewide estimate. 
Data source: Massachusetts Health Insurance Survey: 2015, 2017, 2019</t>
  </si>
  <si>
    <t>Told Doctor’s Office or Clinic was Not Accepting New Patients over the Past 12 Months</t>
  </si>
  <si>
    <t>Metro Boston*</t>
  </si>
  <si>
    <t>Northeast MA*</t>
  </si>
  <si>
    <t xml:space="preserve">Note: *Regions with an estimate of at least one standard deviation above or below the statewide estimate. </t>
  </si>
  <si>
    <t>Told Doctor’s Office or Clinic Was Not Accepting New Patients: residents were told by a doctor’s office or clinic that new patients were not being accepted over the past 12 months. 
Data source: Massachusetts Health Insurance Survey: 2015, 2017, 2019</t>
  </si>
  <si>
    <t xml:space="preserve">Uninsured or Told Doctor’s Office or Clinic Did Not Accept Health Insurance Type over the Past 12 Months </t>
  </si>
  <si>
    <t xml:space="preserve"> Uninsured or Told Doctor’s office or Clinic Did Not Accept Health Insurance Type: residents were uninsured at any time over the past 12 months or were told by a doctor’s office or clinic that their insurance was not being accepted over the past 12 months.
Data source: Massachusetts Health Insurance Survey: 2015, 2017, 2019</t>
  </si>
  <si>
    <t xml:space="preserve">Unable to Get an Appointment at a Doctor’s Office or Clinic as Soon as Needed over the Past 12 Months </t>
  </si>
  <si>
    <t>Metro West*</t>
  </si>
  <si>
    <t>Western MA*</t>
  </si>
  <si>
    <t>Unable to Get an Appointment at a Doctor’s Office or Clinic as Soon as Needed: residents were unable to get an appointment at a doctor’s office or clinic as soon as they thought one was needed over the past 12 months.</t>
  </si>
  <si>
    <t>Health Care Utilization Measures over the Past 12 Months</t>
  </si>
  <si>
    <t>Visit with Doctor</t>
  </si>
  <si>
    <t>Visit with Dental Provider</t>
  </si>
  <si>
    <t>Potential Reliance on the ER</t>
  </si>
  <si>
    <t>Note: ER= Emergency Room
Visit with Doctor: Residents had a visit with a general doctor or specialist in the past 12 months.
Visit with Dental Provider: Residents had a dental care visit in the past 12 months.
Potential Reliance on the ER: Residents used the emergency room (ER) for non-emergency condition(s) at most recent visit or had three or more visits to the ER in the past 12 months.
Data source: Massachusetts Health Insurance Survey: 2015, 2017, 2019</t>
  </si>
  <si>
    <t xml:space="preserve">Visit with a Doctor over the Past 12 Months </t>
  </si>
  <si>
    <t>Note:  *Regions with an estimate of at least one standard deviation above or below the statewide estimate. 
Visit with Doctor: Residents had a visit with a general doctor or specialist in the past 12 months.
Data source: Massachusetts Health Insurance Survey: 2015, 2017, 2019</t>
  </si>
  <si>
    <t>Visit with a Dental Provider over the Past 12 Months</t>
  </si>
  <si>
    <t>Visit with Dental Provider: Residents had a dental care visit in the past 12 months.</t>
  </si>
  <si>
    <t>Potential Reliance on the ER over the Past 12 Months</t>
  </si>
  <si>
    <t>Potential Reliance on the ER: Residents used the emergency room (ER) for non-emergency condition(s) at most recent visit or had three or more visits to the ER in the past 12 months.</t>
  </si>
  <si>
    <t>Issues with Health Care Affordability over the Past 12 Months</t>
  </si>
  <si>
    <t>Any Unmet Health Care Needs Due to Cost for the Resident</t>
  </si>
  <si>
    <t>Any Medical Debt or Problems Paying Medical Bills in the Family</t>
  </si>
  <si>
    <t xml:space="preserve">Note: </t>
  </si>
  <si>
    <t>Any Unmet Health Care Needs Due to Cost for the Resident: Any unmet need for health care due to cost for the resident in the past 12 months including general doctor care, specialist care, mental health services, dental care, and/or prescription drugs.</t>
  </si>
  <si>
    <t>Any Medical Debt or Problems Paying Medical Bills in Family: Residents with any medical debt (any medical bills being paid over time) or problems paying medical bills (any problems paying individual/family medical bills) in the family in the past 12 months.</t>
  </si>
  <si>
    <t xml:space="preserve">Any Unmet Health Care Needs Due to Cost for the Resident over the Past 12 Months </t>
  </si>
  <si>
    <t>Medical Debt or Problems Paying Medical Bills in the Family over the Past 12 Months</t>
  </si>
  <si>
    <t>Health Insurance Coverage and Care in Massachusetts, 2015-2019:
A Baseline Assessment of Gaps by Geographic Region. Summary of Results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</si>
</sst>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###########0"/>
    <numFmt numFmtId="166" formatCode="&quot;$&quot;#,###,##0.00"/>
    <numFmt numFmtId="167" formatCode="0.000000%"/>
    <numFmt numFmtId="168" formatCode="#########0"/>
    <numFmt numFmtId="169" formatCode="##0.0000"/>
    <numFmt numFmtId="170" formatCode="0.0000000"/>
    <numFmt numFmtId="171" formatCode="0.000"/>
    <numFmt numFmtId="172" formatCode="_(* #,##0_);_(* \(#,##0\);_(* &quot;-&quot;??_);_(@_)"/>
  </numFmts>
  <fonts count="5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4"/>
      <color theme="9" tint="-0.249977111117893"/>
      <name val="Arial Narrow"/>
      <family val="2"/>
    </font>
    <font>
      <sz val="20"/>
      <color rgb="FF125C83"/>
      <name val="Arial Narrow"/>
      <family val="2"/>
    </font>
    <font>
      <u/>
      <sz val="12"/>
      <color rgb="FF404040"/>
      <name val="Arial Narrow"/>
      <family val="2"/>
    </font>
    <font>
      <b/>
      <sz val="12"/>
      <color theme="0"/>
      <name val="Arial Narrow"/>
      <family val="2"/>
    </font>
    <font>
      <b/>
      <sz val="14"/>
      <color rgb="FFEA7600"/>
      <name val="Arial Narrow"/>
      <family val="2"/>
    </font>
    <font>
      <b/>
      <sz val="14"/>
      <color rgb="FFEA7600"/>
      <name val="Arial"/>
      <family val="2"/>
    </font>
    <font>
      <sz val="9.5"/>
      <color rgb="FF000000"/>
      <name val="Arial"/>
      <family val="2"/>
    </font>
    <font>
      <b/>
      <sz val="11"/>
      <color rgb="FF112277"/>
      <name val="Arial"/>
      <family val="2"/>
    </font>
    <font>
      <b/>
      <sz val="9.5"/>
      <color rgb="FF112277"/>
      <name val="Arial"/>
      <family val="2"/>
    </font>
    <font>
      <sz val="10"/>
      <color rgb="FF125C83"/>
      <name val="Arial Narrow"/>
      <family val="2"/>
    </font>
    <font>
      <sz val="10"/>
      <color rgb="FF000000"/>
      <name val="Arial"/>
      <family val="2"/>
    </font>
    <font>
      <b/>
      <sz val="9.5"/>
      <color theme="0"/>
      <name val="Arial"/>
      <family val="2"/>
    </font>
    <font>
      <sz val="9.5"/>
      <color rgb="FF112277"/>
      <name val="Arial"/>
      <family val="2"/>
    </font>
    <font>
      <sz val="9.5"/>
      <color rgb="FF000000"/>
      <name val="Arial"/>
      <family val="2"/>
    </font>
    <font>
      <b/>
      <sz val="12"/>
      <color theme="3"/>
      <name val="Arial"/>
      <family val="2"/>
    </font>
    <font>
      <sz val="11"/>
      <color theme="1"/>
      <name val="Arial Narrow"/>
      <family val="2"/>
    </font>
    <font>
      <b/>
      <sz val="14"/>
      <color rgb="FF005581"/>
      <name val="Arial Narrow"/>
      <family val="2"/>
    </font>
    <font>
      <sz val="11"/>
      <color rgb="FFF8921E"/>
      <name val="Arial Narrow"/>
      <family val="2"/>
    </font>
    <font>
      <b/>
      <u/>
      <sz val="12"/>
      <color theme="1"/>
      <name val="Arial Narrow"/>
      <family val="2"/>
    </font>
    <font>
      <b/>
      <u/>
      <sz val="12"/>
      <color rgb="FF404040"/>
      <name val="Arial Narrow"/>
      <family val="2"/>
    </font>
    <font>
      <sz val="9.5"/>
      <color theme="3"/>
      <name val="Arial"/>
      <family val="2"/>
    </font>
    <font>
      <sz val="9.5"/>
      <color rgb="FF002060"/>
      <name val="Arial"/>
      <family val="2"/>
    </font>
    <font>
      <sz val="11"/>
      <color rgb="FF002060"/>
      <name val="Calibri"/>
      <family val="2"/>
      <scheme val="minor"/>
    </font>
    <font>
      <sz val="10"/>
      <color rgb="FF002060"/>
      <name val="Arial"/>
      <family val="2"/>
    </font>
    <font>
      <sz val="9.5"/>
      <color rgb="FF002060"/>
      <name val="Calibri"/>
      <family val="2"/>
      <scheme val="minor"/>
    </font>
    <font>
      <b/>
      <sz val="9.5"/>
      <color rgb="FF002060"/>
      <name val="Arial"/>
      <family val="2"/>
    </font>
    <font>
      <sz val="11"/>
      <color theme="3" tint="-0.499984740745262"/>
      <name val="Calibri"/>
      <family val="2"/>
      <scheme val="minor"/>
    </font>
    <font>
      <sz val="9.4"/>
      <color rgb="FF002060"/>
      <name val="Arial"/>
      <family val="2"/>
    </font>
    <font>
      <sz val="11"/>
      <color rgb="FF000000"/>
      <name val="Calibri"/>
      <family val="2"/>
      <scheme val="minor"/>
    </font>
    <font>
      <sz val="11"/>
      <color theme="1"/>
      <name val="Arial"/>
      <family val="2"/>
    </font>
    <font>
      <sz val="9.5"/>
      <color theme="3" tint="-0.499984740745262"/>
      <name val="Arial"/>
      <family val="2"/>
    </font>
    <font>
      <sz val="9.5"/>
      <color theme="1"/>
      <name val="Arial"/>
      <family val="2"/>
    </font>
    <font>
      <vertAlign val="superscript"/>
      <sz val="9.5"/>
      <color rgb="FF002060"/>
      <name val="Arial"/>
      <family val="2"/>
    </font>
    <font>
      <vertAlign val="superscript"/>
      <sz val="9.5"/>
      <color theme="3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6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 tint="-0.499984740745262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5480"/>
      </left>
      <right/>
      <top/>
      <bottom/>
      <diagonal/>
    </border>
    <border>
      <left style="thin">
        <color rgb="FFB0B7BB"/>
      </left>
      <right style="thin">
        <color rgb="FFB0B7BB"/>
      </right>
      <top style="thin">
        <color rgb="FFB0B7BB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rgb="FFB0B7BB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B0B7BB"/>
      </left>
      <right/>
      <top style="thin">
        <color rgb="FFB0B7BB"/>
      </top>
      <bottom/>
      <diagonal/>
    </border>
  </borders>
  <cellStyleXfs count="71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9" fontId="1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44" fontId="1" fillId="0" borderId="0" applyFont="0" applyFill="0" applyBorder="0" applyAlignment="0" applyProtection="0"/>
    <xf numFmtId="0" fontId="27" fillId="0" borderId="0"/>
    <xf numFmtId="0" fontId="34" fillId="0" borderId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7" fillId="0" borderId="0"/>
    <xf numFmtId="43" fontId="1" fillId="0" borderId="0" applyFont="0" applyFill="0" applyBorder="0" applyAlignment="0" applyProtection="0"/>
  </cellStyleXfs>
  <cellXfs count="257">
    <xf numFmtId="0" fontId="0" fillId="0" borderId="0" xfId="0"/>
    <xf numFmtId="0" fontId="18" fillId="0" borderId="0" xfId="43"/>
    <xf numFmtId="49" fontId="21" fillId="0" borderId="0" xfId="0" applyNumberFormat="1" applyFont="1"/>
    <xf numFmtId="0" fontId="22" fillId="0" borderId="0" xfId="0" applyFont="1"/>
    <xf numFmtId="0" fontId="23" fillId="0" borderId="0" xfId="0" applyFont="1" applyAlignment="1">
      <alignment vertical="center"/>
    </xf>
    <xf numFmtId="0" fontId="25" fillId="0" borderId="0" xfId="0" applyFont="1"/>
    <xf numFmtId="0" fontId="27" fillId="35" borderId="0" xfId="57" applyFill="1" applyAlignment="1">
      <alignment horizontal="left"/>
    </xf>
    <xf numFmtId="0" fontId="30" fillId="35" borderId="0" xfId="0" applyFont="1" applyFill="1"/>
    <xf numFmtId="0" fontId="31" fillId="35" borderId="0" xfId="57" applyFont="1" applyFill="1" applyAlignment="1">
      <alignment horizontal="left"/>
    </xf>
    <xf numFmtId="0" fontId="27" fillId="35" borderId="0" xfId="57" applyFill="1"/>
    <xf numFmtId="0" fontId="24" fillId="36" borderId="10" xfId="18" applyFont="1" applyFill="1" applyBorder="1" applyAlignment="1">
      <alignment horizontal="center"/>
    </xf>
    <xf numFmtId="0" fontId="33" fillId="35" borderId="0" xfId="57" applyFont="1" applyFill="1" applyAlignment="1">
      <alignment horizontal="left" vertical="top"/>
    </xf>
    <xf numFmtId="165" fontId="27" fillId="35" borderId="0" xfId="57" applyNumberFormat="1" applyFill="1" applyAlignment="1">
      <alignment horizontal="right"/>
    </xf>
    <xf numFmtId="164" fontId="27" fillId="35" borderId="0" xfId="57" applyNumberFormat="1" applyFill="1" applyAlignment="1">
      <alignment horizontal="right"/>
    </xf>
    <xf numFmtId="0" fontId="0" fillId="35" borderId="0" xfId="0" applyFill="1"/>
    <xf numFmtId="0" fontId="33" fillId="35" borderId="0" xfId="57" applyFont="1" applyFill="1" applyAlignment="1">
      <alignment horizontal="left" vertical="top" wrapText="1"/>
    </xf>
    <xf numFmtId="0" fontId="34" fillId="35" borderId="0" xfId="58" applyFill="1" applyAlignment="1">
      <alignment horizontal="left"/>
    </xf>
    <xf numFmtId="0" fontId="28" fillId="35" borderId="0" xfId="58" applyFont="1" applyFill="1" applyAlignment="1">
      <alignment horizontal="left" wrapText="1"/>
    </xf>
    <xf numFmtId="0" fontId="33" fillId="35" borderId="0" xfId="57" applyFont="1" applyFill="1" applyAlignment="1">
      <alignment vertical="top" wrapText="1"/>
    </xf>
    <xf numFmtId="0" fontId="26" fillId="35" borderId="0" xfId="0" applyFont="1" applyFill="1"/>
    <xf numFmtId="164" fontId="34" fillId="35" borderId="0" xfId="58" applyNumberFormat="1" applyFill="1" applyAlignment="1">
      <alignment horizontal="left"/>
    </xf>
    <xf numFmtId="164" fontId="0" fillId="35" borderId="0" xfId="0" applyNumberFormat="1" applyFill="1"/>
    <xf numFmtId="0" fontId="36" fillId="0" borderId="0" xfId="0" applyFont="1"/>
    <xf numFmtId="0" fontId="37" fillId="0" borderId="0" xfId="0" applyFont="1"/>
    <xf numFmtId="0" fontId="36" fillId="33" borderId="0" xfId="0" applyFont="1" applyFill="1"/>
    <xf numFmtId="0" fontId="38" fillId="0" borderId="0" xfId="0" applyFont="1"/>
    <xf numFmtId="0" fontId="39" fillId="0" borderId="0" xfId="0" applyFont="1"/>
    <xf numFmtId="0" fontId="18" fillId="0" borderId="0" xfId="43" applyBorder="1" applyAlignment="1">
      <alignment vertical="center"/>
    </xf>
    <xf numFmtId="0" fontId="27" fillId="35" borderId="0" xfId="58" applyFont="1" applyFill="1" applyAlignment="1">
      <alignment horizontal="left"/>
    </xf>
    <xf numFmtId="0" fontId="35" fillId="35" borderId="0" xfId="58" applyFont="1" applyFill="1"/>
    <xf numFmtId="0" fontId="34" fillId="35" borderId="0" xfId="58" applyFill="1" applyAlignment="1">
      <alignment horizontal="left" vertical="top"/>
    </xf>
    <xf numFmtId="0" fontId="22" fillId="0" borderId="0" xfId="0" applyFont="1" applyAlignment="1">
      <alignment wrapText="1"/>
    </xf>
    <xf numFmtId="0" fontId="27" fillId="35" borderId="0" xfId="57" applyFill="1" applyAlignment="1">
      <alignment horizontal="left" vertical="top"/>
    </xf>
    <xf numFmtId="0" fontId="22" fillId="0" borderId="0" xfId="0" applyFont="1" applyAlignment="1">
      <alignment vertical="top"/>
    </xf>
    <xf numFmtId="0" fontId="27" fillId="35" borderId="0" xfId="57" applyFill="1" applyAlignment="1">
      <alignment horizontal="left" wrapText="1"/>
    </xf>
    <xf numFmtId="0" fontId="32" fillId="36" borderId="11" xfId="57" applyFont="1" applyFill="1" applyBorder="1" applyAlignment="1">
      <alignment horizontal="center"/>
    </xf>
    <xf numFmtId="0" fontId="42" fillId="35" borderId="0" xfId="58" applyFont="1" applyFill="1" applyAlignment="1">
      <alignment horizontal="left" wrapText="1"/>
    </xf>
    <xf numFmtId="0" fontId="22" fillId="35" borderId="0" xfId="0" applyFont="1" applyFill="1" applyAlignment="1">
      <alignment vertical="top"/>
    </xf>
    <xf numFmtId="0" fontId="27" fillId="0" borderId="0" xfId="58" applyFont="1" applyAlignment="1">
      <alignment horizontal="left"/>
    </xf>
    <xf numFmtId="9" fontId="27" fillId="35" borderId="0" xfId="42" applyFont="1" applyFill="1" applyBorder="1" applyAlignment="1">
      <alignment horizontal="left"/>
    </xf>
    <xf numFmtId="164" fontId="27" fillId="35" borderId="0" xfId="42" applyNumberFormat="1" applyFont="1" applyFill="1" applyBorder="1" applyAlignment="1">
      <alignment horizontal="left"/>
    </xf>
    <xf numFmtId="0" fontId="42" fillId="35" borderId="15" xfId="57" applyFont="1" applyFill="1" applyBorder="1" applyAlignment="1">
      <alignment horizontal="left" vertical="top" wrapText="1"/>
    </xf>
    <xf numFmtId="0" fontId="42" fillId="35" borderId="15" xfId="57" applyFont="1" applyFill="1" applyBorder="1" applyAlignment="1">
      <alignment vertical="top" wrapText="1"/>
    </xf>
    <xf numFmtId="0" fontId="16" fillId="35" borderId="0" xfId="0" applyFont="1" applyFill="1"/>
    <xf numFmtId="0" fontId="22" fillId="0" borderId="0" xfId="42" applyNumberFormat="1" applyFont="1"/>
    <xf numFmtId="0" fontId="22" fillId="35" borderId="0" xfId="0" applyFont="1" applyFill="1" applyAlignment="1">
      <alignment wrapText="1"/>
    </xf>
    <xf numFmtId="164" fontId="42" fillId="35" borderId="15" xfId="56" applyNumberFormat="1" applyFont="1" applyFill="1" applyBorder="1" applyAlignment="1">
      <alignment horizontal="right" vertical="top"/>
    </xf>
    <xf numFmtId="164" fontId="42" fillId="35" borderId="15" xfId="56" applyNumberFormat="1" applyFont="1" applyFill="1" applyBorder="1" applyAlignment="1">
      <alignment vertical="top" wrapText="1"/>
    </xf>
    <xf numFmtId="164" fontId="42" fillId="35" borderId="15" xfId="56" applyNumberFormat="1" applyFont="1" applyFill="1" applyBorder="1" applyAlignment="1">
      <alignment horizontal="right"/>
    </xf>
    <xf numFmtId="164" fontId="42" fillId="35" borderId="15" xfId="56" applyNumberFormat="1" applyFont="1" applyFill="1" applyBorder="1" applyAlignment="1"/>
    <xf numFmtId="0" fontId="42" fillId="35" borderId="0" xfId="0" applyFont="1" applyFill="1" applyAlignment="1">
      <alignment wrapText="1"/>
    </xf>
    <xf numFmtId="0" fontId="42" fillId="35" borderId="0" xfId="0" applyFont="1" applyFill="1" applyAlignment="1">
      <alignment vertical="center" wrapText="1"/>
    </xf>
    <xf numFmtId="0" fontId="45" fillId="35" borderId="0" xfId="0" applyFont="1" applyFill="1" applyAlignment="1">
      <alignment vertical="center" wrapText="1"/>
    </xf>
    <xf numFmtId="0" fontId="42" fillId="35" borderId="0" xfId="57" applyFont="1" applyFill="1" applyAlignment="1">
      <alignment horizontal="left" vertical="top"/>
    </xf>
    <xf numFmtId="0" fontId="40" fillId="35" borderId="0" xfId="0" applyFont="1" applyFill="1" applyAlignment="1">
      <alignment vertical="center"/>
    </xf>
    <xf numFmtId="0" fontId="29" fillId="35" borderId="15" xfId="57" applyFont="1" applyFill="1" applyBorder="1" applyAlignment="1">
      <alignment horizontal="left" vertical="center" wrapText="1"/>
    </xf>
    <xf numFmtId="164" fontId="42" fillId="34" borderId="15" xfId="0" applyNumberFormat="1" applyFont="1" applyFill="1" applyBorder="1" applyAlignment="1">
      <alignment horizontal="right"/>
    </xf>
    <xf numFmtId="0" fontId="33" fillId="35" borderId="15" xfId="57" applyFont="1" applyFill="1" applyBorder="1" applyAlignment="1">
      <alignment horizontal="left" vertical="center" wrapText="1"/>
    </xf>
    <xf numFmtId="164" fontId="42" fillId="35" borderId="15" xfId="57" applyNumberFormat="1" applyFont="1" applyFill="1" applyBorder="1" applyAlignment="1">
      <alignment horizontal="right" vertical="center"/>
    </xf>
    <xf numFmtId="168" fontId="42" fillId="35" borderId="0" xfId="0" applyNumberFormat="1" applyFont="1" applyFill="1" applyAlignment="1">
      <alignment horizontal="right"/>
    </xf>
    <xf numFmtId="0" fontId="42" fillId="35" borderId="0" xfId="57" applyFont="1" applyFill="1" applyAlignment="1">
      <alignment horizontal="left" vertical="center" wrapText="1"/>
    </xf>
    <xf numFmtId="164" fontId="42" fillId="35" borderId="0" xfId="57" applyNumberFormat="1" applyFont="1" applyFill="1" applyAlignment="1">
      <alignment horizontal="left" vertical="center" wrapText="1"/>
    </xf>
    <xf numFmtId="169" fontId="42" fillId="35" borderId="0" xfId="0" applyNumberFormat="1" applyFont="1" applyFill="1" applyAlignment="1">
      <alignment horizontal="right"/>
    </xf>
    <xf numFmtId="0" fontId="24" fillId="36" borderId="15" xfId="18" applyFont="1" applyFill="1" applyBorder="1" applyAlignment="1">
      <alignment horizontal="center"/>
    </xf>
    <xf numFmtId="0" fontId="32" fillId="36" borderId="15" xfId="57" applyFont="1" applyFill="1" applyBorder="1" applyAlignment="1">
      <alignment horizontal="center"/>
    </xf>
    <xf numFmtId="0" fontId="32" fillId="36" borderId="15" xfId="57" quotePrefix="1" applyFont="1" applyFill="1" applyBorder="1" applyAlignment="1">
      <alignment horizontal="center"/>
    </xf>
    <xf numFmtId="0" fontId="32" fillId="36" borderId="15" xfId="57" quotePrefix="1" applyFont="1" applyFill="1" applyBorder="1" applyAlignment="1">
      <alignment horizontal="center" wrapText="1"/>
    </xf>
    <xf numFmtId="170" fontId="16" fillId="35" borderId="0" xfId="0" applyNumberFormat="1" applyFont="1" applyFill="1"/>
    <xf numFmtId="170" fontId="0" fillId="35" borderId="0" xfId="0" applyNumberFormat="1" applyFill="1"/>
    <xf numFmtId="170" fontId="16" fillId="35" borderId="0" xfId="0" applyNumberFormat="1" applyFont="1" applyFill="1" applyAlignment="1">
      <alignment horizontal="center"/>
    </xf>
    <xf numFmtId="170" fontId="16" fillId="35" borderId="0" xfId="0" applyNumberFormat="1" applyFont="1" applyFill="1" applyAlignment="1">
      <alignment wrapText="1"/>
    </xf>
    <xf numFmtId="1" fontId="0" fillId="35" borderId="0" xfId="0" applyNumberFormat="1" applyFill="1"/>
    <xf numFmtId="170" fontId="0" fillId="35" borderId="0" xfId="0" applyNumberFormat="1" applyFill="1" applyAlignment="1">
      <alignment wrapText="1"/>
    </xf>
    <xf numFmtId="170" fontId="16" fillId="35" borderId="0" xfId="0" applyNumberFormat="1" applyFont="1" applyFill="1" applyAlignment="1">
      <alignment horizontal="center" vertical="top" wrapText="1"/>
    </xf>
    <xf numFmtId="170" fontId="16" fillId="35" borderId="0" xfId="0" applyNumberFormat="1" applyFont="1" applyFill="1" applyAlignment="1">
      <alignment horizontal="center" wrapText="1"/>
    </xf>
    <xf numFmtId="170" fontId="16" fillId="35" borderId="0" xfId="0" applyNumberFormat="1" applyFont="1" applyFill="1" applyAlignment="1">
      <alignment horizontal="center" vertical="top"/>
    </xf>
    <xf numFmtId="164" fontId="0" fillId="35" borderId="0" xfId="42" applyNumberFormat="1" applyFont="1" applyFill="1" applyBorder="1"/>
    <xf numFmtId="164" fontId="16" fillId="35" borderId="0" xfId="0" applyNumberFormat="1" applyFont="1" applyFill="1"/>
    <xf numFmtId="0" fontId="47" fillId="35" borderId="0" xfId="0" applyFont="1" applyFill="1"/>
    <xf numFmtId="170" fontId="47" fillId="35" borderId="0" xfId="0" applyNumberFormat="1" applyFont="1" applyFill="1"/>
    <xf numFmtId="170" fontId="42" fillId="0" borderId="15" xfId="0" applyNumberFormat="1" applyFont="1" applyBorder="1"/>
    <xf numFmtId="164" fontId="42" fillId="0" borderId="15" xfId="0" applyNumberFormat="1" applyFont="1" applyBorder="1"/>
    <xf numFmtId="170" fontId="46" fillId="0" borderId="15" xfId="0" applyNumberFormat="1" applyFont="1" applyBorder="1" applyAlignment="1">
      <alignment wrapText="1"/>
    </xf>
    <xf numFmtId="164" fontId="46" fillId="0" borderId="15" xfId="0" applyNumberFormat="1" applyFont="1" applyBorder="1"/>
    <xf numFmtId="0" fontId="42" fillId="0" borderId="15" xfId="0" applyFont="1" applyBorder="1" applyAlignment="1">
      <alignment horizontal="left" wrapText="1"/>
    </xf>
    <xf numFmtId="164" fontId="42" fillId="0" borderId="15" xfId="42" applyNumberFormat="1" applyFont="1" applyBorder="1"/>
    <xf numFmtId="0" fontId="46" fillId="0" borderId="15" xfId="0" applyFont="1" applyBorder="1" applyAlignment="1">
      <alignment horizontal="left" wrapText="1"/>
    </xf>
    <xf numFmtId="164" fontId="46" fillId="0" borderId="15" xfId="42" applyNumberFormat="1" applyFont="1" applyBorder="1"/>
    <xf numFmtId="0" fontId="48" fillId="35" borderId="0" xfId="0" applyFont="1" applyFill="1"/>
    <xf numFmtId="170" fontId="46" fillId="0" borderId="15" xfId="0" applyNumberFormat="1" applyFont="1" applyBorder="1"/>
    <xf numFmtId="164" fontId="42" fillId="37" borderId="15" xfId="0" applyNumberFormat="1" applyFont="1" applyFill="1" applyBorder="1"/>
    <xf numFmtId="170" fontId="42" fillId="37" borderId="15" xfId="0" applyNumberFormat="1" applyFont="1" applyFill="1" applyBorder="1"/>
    <xf numFmtId="0" fontId="42" fillId="37" borderId="15" xfId="58" applyFont="1" applyFill="1" applyBorder="1" applyAlignment="1">
      <alignment horizontal="left"/>
    </xf>
    <xf numFmtId="164" fontId="42" fillId="37" borderId="15" xfId="42" applyNumberFormat="1" applyFont="1" applyFill="1" applyBorder="1"/>
    <xf numFmtId="164" fontId="42" fillId="37" borderId="15" xfId="42" applyNumberFormat="1" applyFont="1" applyFill="1" applyBorder="1" applyAlignment="1">
      <alignment horizontal="left"/>
    </xf>
    <xf numFmtId="0" fontId="27" fillId="37" borderId="15" xfId="58" applyFont="1" applyFill="1" applyBorder="1" applyAlignment="1">
      <alignment horizontal="left"/>
    </xf>
    <xf numFmtId="172" fontId="42" fillId="35" borderId="15" xfId="70" applyNumberFormat="1" applyFont="1" applyFill="1" applyBorder="1" applyAlignment="1">
      <alignment horizontal="left"/>
    </xf>
    <xf numFmtId="172" fontId="42" fillId="35" borderId="19" xfId="70" applyNumberFormat="1" applyFont="1" applyFill="1" applyBorder="1" applyAlignment="1">
      <alignment horizontal="left"/>
    </xf>
    <xf numFmtId="0" fontId="42" fillId="35" borderId="0" xfId="0" applyFont="1" applyFill="1" applyAlignment="1">
      <alignment horizontal="left" wrapText="1"/>
    </xf>
    <xf numFmtId="0" fontId="42" fillId="35" borderId="0" xfId="0" applyFont="1" applyFill="1"/>
    <xf numFmtId="164" fontId="49" fillId="35" borderId="0" xfId="42" applyNumberFormat="1" applyFont="1" applyFill="1" applyBorder="1" applyAlignment="1">
      <alignment vertical="top" wrapText="1"/>
    </xf>
    <xf numFmtId="43" fontId="34" fillId="35" borderId="0" xfId="58" applyNumberFormat="1" applyFill="1" applyAlignment="1">
      <alignment horizontal="left"/>
    </xf>
    <xf numFmtId="164" fontId="43" fillId="35" borderId="0" xfId="42" applyNumberFormat="1" applyFont="1" applyFill="1" applyBorder="1" applyAlignment="1">
      <alignment vertical="top" wrapText="1"/>
    </xf>
    <xf numFmtId="0" fontId="46" fillId="35" borderId="0" xfId="0" applyFont="1" applyFill="1" applyAlignment="1">
      <alignment horizontal="left" wrapText="1"/>
    </xf>
    <xf numFmtId="43" fontId="46" fillId="35" borderId="0" xfId="70" applyFont="1" applyFill="1" applyBorder="1"/>
    <xf numFmtId="172" fontId="46" fillId="0" borderId="15" xfId="70" applyNumberFormat="1" applyFont="1" applyBorder="1"/>
    <xf numFmtId="171" fontId="42" fillId="34" borderId="15" xfId="0" applyNumberFormat="1" applyFont="1" applyFill="1" applyBorder="1" applyAlignment="1">
      <alignment horizontal="right" vertical="center"/>
    </xf>
    <xf numFmtId="0" fontId="32" fillId="35" borderId="0" xfId="58" applyFont="1" applyFill="1" applyAlignment="1">
      <alignment vertical="center"/>
    </xf>
    <xf numFmtId="0" fontId="42" fillId="35" borderId="0" xfId="57" applyFont="1" applyFill="1" applyAlignment="1">
      <alignment horizontal="left" vertical="top" wrapText="1"/>
    </xf>
    <xf numFmtId="0" fontId="32" fillId="35" borderId="0" xfId="57" applyFont="1" applyFill="1" applyAlignment="1">
      <alignment horizontal="left" vertical="top" wrapText="1"/>
    </xf>
    <xf numFmtId="2" fontId="42" fillId="34" borderId="15" xfId="0" applyNumberFormat="1" applyFont="1" applyFill="1" applyBorder="1" applyAlignment="1">
      <alignment horizontal="right" vertical="center"/>
    </xf>
    <xf numFmtId="164" fontId="42" fillId="35" borderId="0" xfId="0" applyNumberFormat="1" applyFont="1" applyFill="1" applyAlignment="1">
      <alignment horizontal="right"/>
    </xf>
    <xf numFmtId="167" fontId="0" fillId="35" borderId="0" xfId="0" applyNumberFormat="1" applyFill="1"/>
    <xf numFmtId="0" fontId="46" fillId="35" borderId="15" xfId="57" applyFont="1" applyFill="1" applyBorder="1" applyAlignment="1">
      <alignment horizontal="left" vertical="center" wrapText="1"/>
    </xf>
    <xf numFmtId="0" fontId="42" fillId="0" borderId="0" xfId="0" applyFont="1" applyAlignment="1">
      <alignment wrapText="1"/>
    </xf>
    <xf numFmtId="0" fontId="0" fillId="35" borderId="0" xfId="0" applyFill="1" applyAlignment="1">
      <alignment vertical="top"/>
    </xf>
    <xf numFmtId="0" fontId="44" fillId="35" borderId="0" xfId="0" applyFont="1" applyFill="1" applyAlignment="1">
      <alignment vertical="top" wrapText="1"/>
    </xf>
    <xf numFmtId="164" fontId="42" fillId="35" borderId="17" xfId="69" applyNumberFormat="1" applyFont="1" applyFill="1" applyBorder="1" applyAlignment="1">
      <alignment horizontal="right"/>
    </xf>
    <xf numFmtId="164" fontId="42" fillId="35" borderId="15" xfId="69" applyNumberFormat="1" applyFont="1" applyFill="1" applyBorder="1" applyAlignment="1">
      <alignment horizontal="right"/>
    </xf>
    <xf numFmtId="0" fontId="27" fillId="35" borderId="0" xfId="69" applyFill="1" applyAlignment="1">
      <alignment horizontal="left"/>
    </xf>
    <xf numFmtId="44" fontId="42" fillId="35" borderId="0" xfId="56" applyFont="1" applyFill="1" applyBorder="1" applyAlignment="1">
      <alignment horizontal="right"/>
    </xf>
    <xf numFmtId="0" fontId="42" fillId="35" borderId="0" xfId="58" applyFont="1" applyFill="1" applyAlignment="1">
      <alignment horizontal="left"/>
    </xf>
    <xf numFmtId="0" fontId="42" fillId="35" borderId="0" xfId="58" applyFont="1" applyFill="1" applyAlignment="1">
      <alignment horizontal="right"/>
    </xf>
    <xf numFmtId="0" fontId="29" fillId="35" borderId="0" xfId="57" applyFont="1" applyFill="1" applyAlignment="1">
      <alignment horizontal="left" vertical="top" wrapText="1"/>
    </xf>
    <xf numFmtId="0" fontId="42" fillId="35" borderId="0" xfId="57" applyFont="1" applyFill="1" applyAlignment="1">
      <alignment horizontal="right" vertical="top" wrapText="1"/>
    </xf>
    <xf numFmtId="0" fontId="32" fillId="35" borderId="0" xfId="58" applyFont="1" applyFill="1" applyAlignment="1">
      <alignment vertical="center" wrapText="1"/>
    </xf>
    <xf numFmtId="164" fontId="42" fillId="35" borderId="0" xfId="42" applyNumberFormat="1" applyFont="1" applyFill="1" applyBorder="1" applyAlignment="1">
      <alignment horizontal="right"/>
    </xf>
    <xf numFmtId="164" fontId="42" fillId="35" borderId="15" xfId="69" applyNumberFormat="1" applyFont="1" applyFill="1" applyBorder="1"/>
    <xf numFmtId="0" fontId="42" fillId="35" borderId="0" xfId="57" applyFont="1" applyFill="1" applyAlignment="1">
      <alignment vertical="top" wrapText="1"/>
    </xf>
    <xf numFmtId="0" fontId="32" fillId="35" borderId="0" xfId="58" applyFont="1" applyFill="1" applyAlignment="1">
      <alignment horizontal="center"/>
    </xf>
    <xf numFmtId="0" fontId="32" fillId="35" borderId="0" xfId="57" applyFont="1" applyFill="1" applyAlignment="1">
      <alignment horizontal="center" wrapText="1"/>
    </xf>
    <xf numFmtId="0" fontId="42" fillId="35" borderId="0" xfId="0" applyFont="1" applyFill="1" applyAlignment="1">
      <alignment vertical="top" wrapText="1"/>
    </xf>
    <xf numFmtId="164" fontId="42" fillId="35" borderId="0" xfId="0" applyNumberFormat="1" applyFont="1" applyFill="1" applyAlignment="1">
      <alignment vertical="top" wrapText="1"/>
    </xf>
    <xf numFmtId="0" fontId="46" fillId="35" borderId="0" xfId="57" applyFont="1" applyFill="1" applyAlignment="1">
      <alignment horizontal="left" vertical="top" wrapText="1"/>
    </xf>
    <xf numFmtId="0" fontId="41" fillId="35" borderId="0" xfId="58" applyFont="1" applyFill="1" applyAlignment="1">
      <alignment horizontal="left"/>
    </xf>
    <xf numFmtId="0" fontId="41" fillId="35" borderId="0" xfId="57" applyFont="1" applyFill="1" applyAlignment="1">
      <alignment vertical="top" wrapText="1"/>
    </xf>
    <xf numFmtId="0" fontId="45" fillId="35" borderId="0" xfId="0" applyFont="1" applyFill="1" applyAlignment="1">
      <alignment wrapText="1"/>
    </xf>
    <xf numFmtId="0" fontId="35" fillId="35" borderId="0" xfId="69" applyFont="1" applyFill="1"/>
    <xf numFmtId="0" fontId="32" fillId="35" borderId="0" xfId="57" applyFont="1" applyFill="1" applyAlignment="1">
      <alignment horizontal="center"/>
    </xf>
    <xf numFmtId="165" fontId="27" fillId="35" borderId="0" xfId="69" applyNumberFormat="1" applyFill="1" applyAlignment="1">
      <alignment horizontal="right" vertical="top"/>
    </xf>
    <xf numFmtId="166" fontId="27" fillId="35" borderId="0" xfId="69" applyNumberFormat="1" applyFill="1" applyAlignment="1">
      <alignment horizontal="right" vertical="top"/>
    </xf>
    <xf numFmtId="44" fontId="27" fillId="35" borderId="0" xfId="56" applyFont="1" applyFill="1" applyBorder="1" applyAlignment="1">
      <alignment horizontal="right" vertical="top"/>
    </xf>
    <xf numFmtId="0" fontId="27" fillId="35" borderId="0" xfId="69" applyFill="1" applyAlignment="1">
      <alignment horizontal="left" vertical="top"/>
    </xf>
    <xf numFmtId="165" fontId="27" fillId="35" borderId="0" xfId="69" applyNumberFormat="1" applyFill="1"/>
    <xf numFmtId="166" fontId="27" fillId="35" borderId="0" xfId="69" applyNumberFormat="1" applyFill="1"/>
    <xf numFmtId="44" fontId="27" fillId="35" borderId="0" xfId="56" applyFont="1" applyFill="1" applyBorder="1" applyAlignment="1">
      <alignment horizontal="right"/>
    </xf>
    <xf numFmtId="0" fontId="33" fillId="0" borderId="0" xfId="57" applyFont="1" applyAlignment="1">
      <alignment horizontal="left" vertical="top"/>
    </xf>
    <xf numFmtId="172" fontId="42" fillId="35" borderId="15" xfId="70" applyNumberFormat="1" applyFont="1" applyFill="1" applyBorder="1" applyAlignment="1">
      <alignment horizontal="right" vertical="top"/>
    </xf>
    <xf numFmtId="172" fontId="42" fillId="35" borderId="15" xfId="70" applyNumberFormat="1" applyFont="1" applyFill="1" applyBorder="1" applyAlignment="1">
      <alignment vertical="top" wrapText="1"/>
    </xf>
    <xf numFmtId="172" fontId="42" fillId="34" borderId="15" xfId="70" applyNumberFormat="1" applyFont="1" applyFill="1" applyBorder="1" applyAlignment="1">
      <alignment horizontal="right"/>
    </xf>
    <xf numFmtId="172" fontId="27" fillId="35" borderId="0" xfId="69" applyNumberFormat="1" applyFill="1" applyAlignment="1">
      <alignment horizontal="left"/>
    </xf>
    <xf numFmtId="0" fontId="27" fillId="35" borderId="0" xfId="58" applyFont="1" applyFill="1" applyAlignment="1">
      <alignment horizontal="left" wrapText="1"/>
    </xf>
    <xf numFmtId="0" fontId="44" fillId="35" borderId="0" xfId="0" applyFont="1" applyFill="1" applyAlignment="1">
      <alignment wrapText="1"/>
    </xf>
    <xf numFmtId="0" fontId="50" fillId="35" borderId="0" xfId="0" applyFont="1" applyFill="1"/>
    <xf numFmtId="0" fontId="42" fillId="0" borderId="0" xfId="58" applyFont="1" applyAlignment="1">
      <alignment wrapText="1"/>
    </xf>
    <xf numFmtId="0" fontId="33" fillId="0" borderId="0" xfId="57" applyFont="1" applyAlignment="1">
      <alignment horizontal="left" vertical="top" wrapText="1"/>
    </xf>
    <xf numFmtId="164" fontId="42" fillId="0" borderId="15" xfId="42" applyNumberFormat="1" applyFont="1" applyFill="1" applyBorder="1"/>
    <xf numFmtId="172" fontId="42" fillId="35" borderId="15" xfId="70" applyNumberFormat="1" applyFont="1" applyFill="1" applyBorder="1"/>
    <xf numFmtId="0" fontId="42" fillId="35" borderId="17" xfId="57" applyFont="1" applyFill="1" applyBorder="1" applyAlignment="1">
      <alignment horizontal="left" vertical="top" wrapText="1"/>
    </xf>
    <xf numFmtId="0" fontId="42" fillId="35" borderId="17" xfId="57" applyFont="1" applyFill="1" applyBorder="1" applyAlignment="1">
      <alignment vertical="top" wrapText="1"/>
    </xf>
    <xf numFmtId="165" fontId="34" fillId="35" borderId="0" xfId="58" applyNumberFormat="1" applyFill="1" applyAlignment="1">
      <alignment horizontal="right"/>
    </xf>
    <xf numFmtId="166" fontId="34" fillId="35" borderId="0" xfId="58" applyNumberFormat="1" applyFill="1" applyAlignment="1">
      <alignment horizontal="right"/>
    </xf>
    <xf numFmtId="165" fontId="34" fillId="35" borderId="0" xfId="58" applyNumberFormat="1" applyFill="1" applyAlignment="1">
      <alignment horizontal="right" vertical="top"/>
    </xf>
    <xf numFmtId="166" fontId="34" fillId="35" borderId="0" xfId="58" applyNumberFormat="1" applyFill="1" applyAlignment="1">
      <alignment horizontal="right" vertical="top"/>
    </xf>
    <xf numFmtId="44" fontId="33" fillId="35" borderId="0" xfId="56" applyFont="1" applyFill="1" applyBorder="1" applyAlignment="1">
      <alignment vertical="top" wrapText="1"/>
    </xf>
    <xf numFmtId="165" fontId="34" fillId="35" borderId="0" xfId="58" applyNumberFormat="1" applyFill="1"/>
    <xf numFmtId="166" fontId="34" fillId="35" borderId="0" xfId="58" applyNumberFormat="1" applyFill="1"/>
    <xf numFmtId="164" fontId="42" fillId="35" borderId="15" xfId="57" applyNumberFormat="1" applyFont="1" applyFill="1" applyBorder="1"/>
    <xf numFmtId="164" fontId="42" fillId="35" borderId="15" xfId="57" applyNumberFormat="1" applyFont="1" applyFill="1" applyBorder="1" applyAlignment="1">
      <alignment horizontal="right"/>
    </xf>
    <xf numFmtId="0" fontId="26" fillId="0" borderId="0" xfId="0" applyFont="1" applyAlignment="1">
      <alignment horizontal="left"/>
    </xf>
    <xf numFmtId="0" fontId="26" fillId="35" borderId="0" xfId="0" applyFont="1" applyFill="1" applyAlignment="1">
      <alignment horizontal="left"/>
    </xf>
    <xf numFmtId="0" fontId="32" fillId="0" borderId="13" xfId="0" applyFont="1" applyBorder="1"/>
    <xf numFmtId="0" fontId="32" fillId="0" borderId="20" xfId="0" applyFont="1" applyBorder="1"/>
    <xf numFmtId="172" fontId="42" fillId="35" borderId="15" xfId="70" applyNumberFormat="1" applyFont="1" applyFill="1" applyBorder="1" applyAlignment="1">
      <alignment horizontal="right"/>
    </xf>
    <xf numFmtId="172" fontId="42" fillId="0" borderId="15" xfId="70" applyNumberFormat="1" applyFont="1" applyBorder="1"/>
    <xf numFmtId="0" fontId="32" fillId="35" borderId="0" xfId="57" applyFont="1" applyFill="1" applyAlignment="1">
      <alignment vertical="center" wrapText="1"/>
    </xf>
    <xf numFmtId="164" fontId="42" fillId="0" borderId="15" xfId="56" applyNumberFormat="1" applyFont="1" applyFill="1" applyBorder="1" applyAlignment="1">
      <alignment horizontal="right"/>
    </xf>
    <xf numFmtId="164" fontId="42" fillId="0" borderId="15" xfId="56" applyNumberFormat="1" applyFont="1" applyFill="1" applyBorder="1" applyAlignment="1">
      <alignment horizontal="right" vertical="top"/>
    </xf>
    <xf numFmtId="164" fontId="42" fillId="0" borderId="15" xfId="56" applyNumberFormat="1" applyFont="1" applyFill="1" applyBorder="1" applyAlignment="1">
      <alignment horizontal="right" vertical="top" wrapText="1"/>
    </xf>
    <xf numFmtId="164" fontId="42" fillId="35" borderId="15" xfId="42" applyNumberFormat="1" applyFont="1" applyFill="1" applyBorder="1" applyAlignment="1"/>
    <xf numFmtId="164" fontId="42" fillId="35" borderId="15" xfId="42" applyNumberFormat="1" applyFont="1" applyFill="1" applyBorder="1" applyAlignment="1">
      <alignment vertical="top"/>
    </xf>
    <xf numFmtId="164" fontId="42" fillId="35" borderId="15" xfId="42" applyNumberFormat="1" applyFont="1" applyFill="1" applyBorder="1" applyAlignment="1">
      <alignment horizontal="right"/>
    </xf>
    <xf numFmtId="0" fontId="32" fillId="36" borderId="15" xfId="69" applyFont="1" applyFill="1" applyBorder="1" applyAlignment="1">
      <alignment horizontal="center"/>
    </xf>
    <xf numFmtId="0" fontId="32" fillId="36" borderId="23" xfId="69" applyFont="1" applyFill="1" applyBorder="1" applyAlignment="1">
      <alignment vertical="center"/>
    </xf>
    <xf numFmtId="0" fontId="32" fillId="36" borderId="21" xfId="69" applyFont="1" applyFill="1" applyBorder="1" applyAlignment="1">
      <alignment vertical="center"/>
    </xf>
    <xf numFmtId="164" fontId="42" fillId="35" borderId="15" xfId="42" applyNumberFormat="1" applyFont="1" applyFill="1" applyBorder="1" applyAlignment="1">
      <alignment horizontal="right" vertical="top"/>
    </xf>
    <xf numFmtId="164" fontId="42" fillId="35" borderId="15" xfId="42" applyNumberFormat="1" applyFont="1" applyFill="1" applyBorder="1"/>
    <xf numFmtId="172" fontId="46" fillId="0" borderId="15" xfId="70" applyNumberFormat="1" applyFont="1" applyFill="1" applyBorder="1"/>
    <xf numFmtId="164" fontId="46" fillId="35" borderId="15" xfId="42" applyNumberFormat="1" applyFont="1" applyFill="1" applyBorder="1"/>
    <xf numFmtId="164" fontId="46" fillId="0" borderId="15" xfId="42" applyNumberFormat="1" applyFont="1" applyFill="1" applyBorder="1" applyAlignment="1">
      <alignment horizontal="right"/>
    </xf>
    <xf numFmtId="164" fontId="42" fillId="35" borderId="15" xfId="0" applyNumberFormat="1" applyFont="1" applyFill="1" applyBorder="1" applyAlignment="1">
      <alignment horizontal="right"/>
    </xf>
    <xf numFmtId="164" fontId="42" fillId="34" borderId="15" xfId="42" applyNumberFormat="1" applyFont="1" applyFill="1" applyBorder="1" applyAlignment="1">
      <alignment horizontal="right"/>
    </xf>
    <xf numFmtId="164" fontId="42" fillId="0" borderId="15" xfId="0" applyNumberFormat="1" applyFont="1" applyBorder="1" applyAlignment="1">
      <alignment horizontal="right" vertical="top" wrapText="1"/>
    </xf>
    <xf numFmtId="172" fontId="42" fillId="0" borderId="15" xfId="70" applyNumberFormat="1" applyFont="1" applyFill="1" applyBorder="1"/>
    <xf numFmtId="164" fontId="51" fillId="0" borderId="15" xfId="42" applyNumberFormat="1" applyFont="1" applyBorder="1"/>
    <xf numFmtId="164" fontId="42" fillId="0" borderId="15" xfId="42" applyNumberFormat="1" applyFont="1" applyBorder="1" applyAlignment="1">
      <alignment vertical="top" wrapText="1"/>
    </xf>
    <xf numFmtId="164" fontId="27" fillId="37" borderId="15" xfId="42" applyNumberFormat="1" applyFont="1" applyFill="1" applyBorder="1" applyAlignment="1">
      <alignment horizontal="left"/>
    </xf>
    <xf numFmtId="172" fontId="42" fillId="37" borderId="15" xfId="70" applyNumberFormat="1" applyFont="1" applyFill="1" applyBorder="1"/>
    <xf numFmtId="164" fontId="42" fillId="35" borderId="15" xfId="0" applyNumberFormat="1" applyFont="1" applyFill="1" applyBorder="1"/>
    <xf numFmtId="0" fontId="42" fillId="35" borderId="15" xfId="57" applyFont="1" applyFill="1" applyBorder="1" applyAlignment="1">
      <alignment horizontal="left" wrapText="1"/>
    </xf>
    <xf numFmtId="164" fontId="42" fillId="0" borderId="15" xfId="42" applyNumberFormat="1" applyFont="1" applyBorder="1" applyAlignment="1">
      <alignment horizontal="right"/>
    </xf>
    <xf numFmtId="164" fontId="52" fillId="0" borderId="15" xfId="42" applyNumberFormat="1" applyFont="1" applyBorder="1" applyAlignment="1">
      <alignment horizontal="right"/>
    </xf>
    <xf numFmtId="164" fontId="0" fillId="0" borderId="0" xfId="0" applyNumberFormat="1"/>
    <xf numFmtId="0" fontId="0" fillId="0" borderId="0" xfId="0" applyAlignment="1">
      <alignment horizontal="right"/>
    </xf>
    <xf numFmtId="0" fontId="53" fillId="0" borderId="0" xfId="0" applyFont="1"/>
    <xf numFmtId="0" fontId="42" fillId="35" borderId="0" xfId="0" applyFont="1" applyFill="1" applyAlignment="1">
      <alignment vertical="center"/>
    </xf>
    <xf numFmtId="1" fontId="32" fillId="36" borderId="15" xfId="0" applyNumberFormat="1" applyFont="1" applyFill="1" applyBorder="1" applyAlignment="1">
      <alignment horizontal="center" wrapText="1"/>
    </xf>
    <xf numFmtId="0" fontId="32" fillId="36" borderId="15" xfId="0" applyFont="1" applyFill="1" applyBorder="1" applyAlignment="1">
      <alignment horizontal="center" wrapText="1"/>
    </xf>
    <xf numFmtId="0" fontId="41" fillId="34" borderId="15" xfId="0" applyFont="1" applyFill="1" applyBorder="1" applyAlignment="1">
      <alignment horizontal="left" vertical="top" wrapText="1"/>
    </xf>
    <xf numFmtId="0" fontId="41" fillId="0" borderId="15" xfId="0" applyFont="1" applyBorder="1" applyAlignment="1">
      <alignment horizontal="left" vertical="top" wrapText="1"/>
    </xf>
    <xf numFmtId="0" fontId="22" fillId="35" borderId="0" xfId="0" applyFont="1" applyFill="1"/>
    <xf numFmtId="0" fontId="29" fillId="36" borderId="15" xfId="0" applyFont="1" applyFill="1" applyBorder="1" applyAlignment="1">
      <alignment horizontal="left"/>
    </xf>
    <xf numFmtId="0" fontId="41" fillId="34" borderId="15" xfId="0" applyFont="1" applyFill="1" applyBorder="1" applyAlignment="1">
      <alignment horizontal="left"/>
    </xf>
    <xf numFmtId="172" fontId="41" fillId="34" borderId="15" xfId="70" applyNumberFormat="1" applyFont="1" applyFill="1" applyBorder="1" applyAlignment="1">
      <alignment horizontal="right"/>
    </xf>
    <xf numFmtId="164" fontId="41" fillId="34" borderId="15" xfId="0" applyNumberFormat="1" applyFont="1" applyFill="1" applyBorder="1" applyAlignment="1">
      <alignment horizontal="right"/>
    </xf>
    <xf numFmtId="0" fontId="41" fillId="0" borderId="15" xfId="0" applyFont="1" applyBorder="1"/>
    <xf numFmtId="172" fontId="41" fillId="0" borderId="15" xfId="70" applyNumberFormat="1" applyFont="1" applyBorder="1"/>
    <xf numFmtId="164" fontId="41" fillId="0" borderId="15" xfId="0" applyNumberFormat="1" applyFont="1" applyBorder="1"/>
    <xf numFmtId="0" fontId="41" fillId="0" borderId="15" xfId="0" applyFont="1" applyBorder="1" applyAlignment="1">
      <alignment horizontal="left"/>
    </xf>
    <xf numFmtId="172" fontId="41" fillId="0" borderId="15" xfId="70" applyNumberFormat="1" applyFont="1" applyBorder="1" applyAlignment="1">
      <alignment horizontal="right"/>
    </xf>
    <xf numFmtId="164" fontId="41" fillId="0" borderId="15" xfId="0" applyNumberFormat="1" applyFont="1" applyBorder="1" applyAlignment="1">
      <alignment horizontal="right"/>
    </xf>
    <xf numFmtId="172" fontId="41" fillId="0" borderId="0" xfId="70" applyNumberFormat="1" applyFont="1" applyBorder="1" applyAlignment="1">
      <alignment horizontal="right"/>
    </xf>
    <xf numFmtId="164" fontId="41" fillId="0" borderId="0" xfId="0" applyNumberFormat="1" applyFont="1"/>
    <xf numFmtId="0" fontId="42" fillId="0" borderId="0" xfId="0" applyFont="1"/>
    <xf numFmtId="0" fontId="52" fillId="0" borderId="0" xfId="0" applyFont="1"/>
    <xf numFmtId="164" fontId="27" fillId="35" borderId="0" xfId="57" applyNumberFormat="1" applyFill="1" applyAlignment="1">
      <alignment horizontal="left"/>
    </xf>
    <xf numFmtId="172" fontId="27" fillId="35" borderId="0" xfId="70" applyNumberFormat="1" applyFont="1" applyFill="1" applyBorder="1" applyAlignment="1">
      <alignment horizontal="left"/>
    </xf>
    <xf numFmtId="0" fontId="32" fillId="36" borderId="12" xfId="0" applyFont="1" applyFill="1" applyBorder="1" applyAlignment="1">
      <alignment horizontal="center"/>
    </xf>
    <xf numFmtId="0" fontId="32" fillId="36" borderId="13" xfId="0" applyFont="1" applyFill="1" applyBorder="1" applyAlignment="1">
      <alignment horizontal="center"/>
    </xf>
    <xf numFmtId="0" fontId="33" fillId="35" borderId="0" xfId="57" applyFont="1" applyFill="1" applyAlignment="1">
      <alignment horizontal="left" vertical="top" wrapText="1"/>
    </xf>
    <xf numFmtId="0" fontId="41" fillId="34" borderId="15" xfId="0" applyFont="1" applyFill="1" applyBorder="1" applyAlignment="1">
      <alignment horizontal="left" vertical="top" wrapText="1"/>
    </xf>
    <xf numFmtId="0" fontId="32" fillId="36" borderId="17" xfId="0" applyFont="1" applyFill="1" applyBorder="1" applyAlignment="1">
      <alignment horizontal="center"/>
    </xf>
    <xf numFmtId="0" fontId="32" fillId="36" borderId="16" xfId="0" applyFont="1" applyFill="1" applyBorder="1" applyAlignment="1">
      <alignment horizontal="center"/>
    </xf>
    <xf numFmtId="0" fontId="41" fillId="0" borderId="15" xfId="0" applyFont="1" applyBorder="1" applyAlignment="1">
      <alignment horizontal="left" vertical="top" wrapText="1"/>
    </xf>
    <xf numFmtId="0" fontId="26" fillId="0" borderId="0" xfId="0" applyFont="1" applyAlignment="1">
      <alignment horizontal="left"/>
    </xf>
    <xf numFmtId="0" fontId="32" fillId="36" borderId="15" xfId="57" applyFont="1" applyFill="1" applyBorder="1" applyAlignment="1">
      <alignment horizontal="center" wrapText="1"/>
    </xf>
    <xf numFmtId="0" fontId="32" fillId="36" borderId="15" xfId="0" applyFont="1" applyFill="1" applyBorder="1" applyAlignment="1">
      <alignment horizontal="center"/>
    </xf>
    <xf numFmtId="170" fontId="16" fillId="35" borderId="0" xfId="0" applyNumberFormat="1" applyFont="1" applyFill="1" applyAlignment="1">
      <alignment horizontal="center"/>
    </xf>
    <xf numFmtId="170" fontId="16" fillId="35" borderId="0" xfId="0" applyNumberFormat="1" applyFont="1" applyFill="1" applyAlignment="1">
      <alignment horizontal="center" vertical="top" wrapText="1"/>
    </xf>
    <xf numFmtId="0" fontId="32" fillId="36" borderId="15" xfId="57" applyFont="1" applyFill="1" applyBorder="1" applyAlignment="1">
      <alignment horizontal="center"/>
    </xf>
    <xf numFmtId="0" fontId="32" fillId="36" borderId="18" xfId="0" applyFont="1" applyFill="1" applyBorder="1" applyAlignment="1">
      <alignment horizontal="center" vertical="center"/>
    </xf>
    <xf numFmtId="0" fontId="32" fillId="36" borderId="14" xfId="0" applyFont="1" applyFill="1" applyBorder="1" applyAlignment="1">
      <alignment horizontal="center" vertical="center"/>
    </xf>
    <xf numFmtId="0" fontId="26" fillId="35" borderId="0" xfId="0" applyFont="1" applyFill="1" applyAlignment="1">
      <alignment horizontal="left"/>
    </xf>
    <xf numFmtId="0" fontId="32" fillId="36" borderId="17" xfId="57" quotePrefix="1" applyFont="1" applyFill="1" applyBorder="1" applyAlignment="1">
      <alignment horizontal="center"/>
    </xf>
    <xf numFmtId="0" fontId="32" fillId="36" borderId="16" xfId="57" quotePrefix="1" applyFont="1" applyFill="1" applyBorder="1" applyAlignment="1">
      <alignment horizontal="center"/>
    </xf>
    <xf numFmtId="0" fontId="32" fillId="36" borderId="17" xfId="57" applyFont="1" applyFill="1" applyBorder="1" applyAlignment="1">
      <alignment horizontal="center" wrapText="1"/>
    </xf>
    <xf numFmtId="0" fontId="32" fillId="36" borderId="16" xfId="57" applyFont="1" applyFill="1" applyBorder="1" applyAlignment="1">
      <alignment horizontal="center" wrapText="1"/>
    </xf>
    <xf numFmtId="0" fontId="32" fillId="36" borderId="22" xfId="57" applyFont="1" applyFill="1" applyBorder="1" applyAlignment="1">
      <alignment horizontal="center" vertical="center" wrapText="1"/>
    </xf>
    <xf numFmtId="0" fontId="32" fillId="36" borderId="14" xfId="57" applyFont="1" applyFill="1" applyBorder="1" applyAlignment="1">
      <alignment horizontal="center" vertical="center" wrapText="1"/>
    </xf>
    <xf numFmtId="0" fontId="35" fillId="35" borderId="0" xfId="58" applyFont="1" applyFill="1" applyAlignment="1">
      <alignment horizontal="center"/>
    </xf>
    <xf numFmtId="0" fontId="32" fillId="35" borderId="0" xfId="57" applyFont="1" applyFill="1" applyAlignment="1">
      <alignment horizontal="center" vertical="center" wrapText="1"/>
    </xf>
    <xf numFmtId="0" fontId="32" fillId="35" borderId="0" xfId="58" applyFont="1" applyFill="1" applyAlignment="1">
      <alignment horizontal="center" wrapText="1"/>
    </xf>
    <xf numFmtId="0" fontId="26" fillId="0" borderId="0" xfId="0" applyFont="1" applyAlignment="1">
      <alignment horizontal="left" wrapText="1"/>
    </xf>
    <xf numFmtId="0" fontId="32" fillId="35" borderId="0" xfId="58" applyFont="1" applyFill="1" applyAlignment="1">
      <alignment horizontal="center" vertical="center"/>
    </xf>
    <xf numFmtId="0" fontId="32" fillId="36" borderId="15" xfId="69" applyFont="1" applyFill="1" applyBorder="1" applyAlignment="1">
      <alignment horizontal="center" wrapText="1"/>
    </xf>
    <xf numFmtId="0" fontId="32" fillId="36" borderId="15" xfId="57" applyFont="1" applyFill="1" applyBorder="1" applyAlignment="1">
      <alignment horizontal="center" vertical="center" wrapText="1"/>
    </xf>
    <xf numFmtId="0" fontId="35" fillId="35" borderId="0" xfId="69" applyFont="1" applyFill="1" applyAlignment="1">
      <alignment horizontal="center"/>
    </xf>
  </cellXfs>
  <cellStyles count="71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70" builtinId="3"/>
    <cellStyle name="Currency" xfId="56" builtinId="4"/>
    <cellStyle name="Explanatory Text" xfId="16" builtinId="53" customBuiltin="1"/>
    <cellStyle name="Followed Hyperlink" xfId="54" builtinId="9" hidden="1"/>
    <cellStyle name="Followed Hyperlink" xfId="48" builtinId="9" hidden="1"/>
    <cellStyle name="Followed Hyperlink" xfId="49" builtinId="9" hidden="1"/>
    <cellStyle name="Followed Hyperlink" xfId="52" builtinId="9" hidden="1"/>
    <cellStyle name="Followed Hyperlink" xfId="53" builtinId="9" hidden="1"/>
    <cellStyle name="Followed Hyperlink" xfId="50" builtinId="9" hidden="1"/>
    <cellStyle name="Followed Hyperlink" xfId="47" builtinId="9" hidden="1"/>
    <cellStyle name="Followed Hyperlink" xfId="45" builtinId="9" hidden="1"/>
    <cellStyle name="Followed Hyperlink" xfId="44" builtinId="9" hidden="1"/>
    <cellStyle name="Followed Hyperlink" xfId="46" builtinId="9" hidden="1"/>
    <cellStyle name="Followed Hyperlink" xfId="51" builtinId="9" hidden="1"/>
    <cellStyle name="Followed Hyperlink" xfId="61" builtinId="9" hidden="1"/>
    <cellStyle name="Followed Hyperlink" xfId="63" builtinId="9" hidden="1"/>
    <cellStyle name="Followed Hyperlink" xfId="64" builtinId="9" hidden="1"/>
    <cellStyle name="Followed Hyperlink" xfId="67" builtinId="9" hidden="1"/>
    <cellStyle name="Followed Hyperlink" xfId="68" builtinId="9" hidden="1"/>
    <cellStyle name="Followed Hyperlink" xfId="65" builtinId="9" hidden="1"/>
    <cellStyle name="Followed Hyperlink" xfId="66" builtinId="9" hidden="1"/>
    <cellStyle name="Followed Hyperlink" xfId="60" builtinId="9" hidden="1"/>
    <cellStyle name="Followed Hyperlink" xfId="62" builtinId="9" hidden="1"/>
    <cellStyle name="Followed Hyperlink" xfId="59" builtinId="9" hidden="1"/>
    <cellStyle name="Followed Hyperlink" xfId="55" builtinId="9" hidde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3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57" xr:uid="{00000000-0005-0000-0000-00003D000000}"/>
    <cellStyle name="Normal 3" xfId="58" xr:uid="{00000000-0005-0000-0000-00003E000000}"/>
    <cellStyle name="Normal 3 2" xfId="69" xr:uid="{B3864470-F179-4951-9DBC-DE15E8D8A60A}"/>
    <cellStyle name="Note" xfId="15" builtinId="10" customBuiltin="1"/>
    <cellStyle name="Output" xfId="10" builtinId="21" customBuiltin="1"/>
    <cellStyle name="Percent" xfId="42" builtinId="5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40404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354106</xdr:colOff>
      <xdr:row>41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0C814F4-CC01-4CD6-9DAD-6B402C2C86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107706" cy="78105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38100</xdr:colOff>
      <xdr:row>17</xdr:row>
      <xdr:rowOff>57150</xdr:rowOff>
    </xdr:from>
    <xdr:ext cx="112531" cy="14087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68AD18EB-8345-448E-B87A-6C3AE59D2358}"/>
                </a:ext>
              </a:extLst>
            </xdr:cNvPr>
            <xdr:cNvSpPr txBox="1"/>
          </xdr:nvSpPr>
          <xdr:spPr>
            <a:xfrm>
              <a:off x="38100" y="3352800"/>
              <a:ext cx="112531" cy="14087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900" i="1">
                        <a:solidFill>
                          <a:srgbClr val="002060"/>
                        </a:solidFill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≥</m:t>
                    </m:r>
                  </m:oMath>
                </m:oMathPara>
              </a14:m>
              <a:endParaRPr lang="en-US" sz="900">
                <a:solidFill>
                  <a:srgbClr val="002060"/>
                </a:solidFill>
              </a:endParaRPr>
            </a:p>
          </xdr:txBody>
        </xdr:sp>
      </mc:Choice>
      <mc:Fallback xmlns="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68AD18EB-8345-448E-B87A-6C3AE59D2358}"/>
                </a:ext>
              </a:extLst>
            </xdr:cNvPr>
            <xdr:cNvSpPr txBox="1"/>
          </xdr:nvSpPr>
          <xdr:spPr>
            <a:xfrm>
              <a:off x="38100" y="3352800"/>
              <a:ext cx="112531" cy="14087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900" i="0">
                  <a:solidFill>
                    <a:srgbClr val="002060"/>
                  </a:solidFill>
                  <a:latin typeface="Cambria Math" panose="02040503050406030204" pitchFamily="18" charset="0"/>
                  <a:ea typeface="Cambria Math" panose="02040503050406030204" pitchFamily="18" charset="0"/>
                </a:rPr>
                <a:t>≥</a:t>
              </a:r>
              <a:endParaRPr lang="en-US" sz="900">
                <a:solidFill>
                  <a:srgbClr val="002060"/>
                </a:solidFill>
              </a:endParaRPr>
            </a:p>
          </xdr:txBody>
        </xdr:sp>
      </mc:Fallback>
    </mc:AlternateContent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23</xdr:row>
      <xdr:rowOff>57150</xdr:rowOff>
    </xdr:from>
    <xdr:ext cx="65" cy="1408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8A124B6C-6B05-4F6D-AE0A-54A1FD31153D}"/>
            </a:ext>
          </a:extLst>
        </xdr:cNvPr>
        <xdr:cNvSpPr txBox="1"/>
      </xdr:nvSpPr>
      <xdr:spPr>
        <a:xfrm>
          <a:off x="0" y="9734550"/>
          <a:ext cx="65" cy="1408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900" b="1">
            <a:solidFill>
              <a:srgbClr val="002060"/>
            </a:solidFill>
          </a:endParaRP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38100</xdr:colOff>
      <xdr:row>21</xdr:row>
      <xdr:rowOff>0</xdr:rowOff>
    </xdr:from>
    <xdr:ext cx="65" cy="1408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266E2BA2-D965-40D9-AFF2-94EF158E9D80}"/>
            </a:ext>
          </a:extLst>
        </xdr:cNvPr>
        <xdr:cNvSpPr txBox="1"/>
      </xdr:nvSpPr>
      <xdr:spPr>
        <a:xfrm>
          <a:off x="38100" y="7924800"/>
          <a:ext cx="65" cy="1408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900" b="1">
            <a:solidFill>
              <a:srgbClr val="002060"/>
            </a:solidFill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929B9F-7909-4A35-A8D2-53EBFECCA4A0}">
  <dimension ref="A1"/>
  <sheetViews>
    <sheetView tabSelected="1" workbookViewId="0">
      <selection activeCell="Q1" sqref="Q1"/>
    </sheetView>
  </sheetViews>
  <sheetFormatPr defaultRowHeight="15" x14ac:dyDescent="0.25"/>
  <cols>
    <col min="1" max="16384" width="9.140625" style="14"/>
  </cols>
  <sheetData/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3" tint="0.39997558519241921"/>
  </sheetPr>
  <dimension ref="A1:V30"/>
  <sheetViews>
    <sheetView topLeftCell="A4" workbookViewId="0">
      <selection activeCell="A14" sqref="A14:E22"/>
    </sheetView>
  </sheetViews>
  <sheetFormatPr defaultColWidth="8.85546875" defaultRowHeight="15" x14ac:dyDescent="0.25"/>
  <cols>
    <col min="1" max="1" width="45.85546875" style="14" customWidth="1"/>
    <col min="2" max="2" width="13.85546875" style="14" customWidth="1"/>
    <col min="3" max="3" width="13.42578125" style="14" bestFit="1" customWidth="1"/>
    <col min="4" max="4" width="13.42578125" style="14" customWidth="1"/>
    <col min="5" max="5" width="13.42578125" style="14" bestFit="1" customWidth="1"/>
    <col min="6" max="6" width="6.140625" style="14" bestFit="1" customWidth="1"/>
    <col min="7" max="7" width="13.42578125" style="14" bestFit="1" customWidth="1"/>
    <col min="8" max="8" width="6.140625" style="14" bestFit="1" customWidth="1"/>
    <col min="9" max="9" width="13.42578125" style="14" bestFit="1" customWidth="1"/>
    <col min="10" max="10" width="15.42578125" style="14" bestFit="1" customWidth="1"/>
    <col min="11" max="12" width="8.42578125" style="14" bestFit="1" customWidth="1"/>
    <col min="13" max="13" width="13.42578125" style="14" bestFit="1" customWidth="1"/>
    <col min="14" max="16384" width="8.85546875" style="14"/>
  </cols>
  <sheetData>
    <row r="1" spans="1:22" s="32" customFormat="1" ht="30.6" customHeight="1" x14ac:dyDescent="0.25">
      <c r="A1" s="33" t="s">
        <v>19</v>
      </c>
    </row>
    <row r="2" spans="1:22" s="34" customFormat="1" ht="25.35" customHeight="1" x14ac:dyDescent="0.35">
      <c r="A2" s="31" t="s">
        <v>0</v>
      </c>
    </row>
    <row r="5" spans="1:22" ht="18" x14ac:dyDescent="0.25">
      <c r="A5" s="234" t="s">
        <v>126</v>
      </c>
      <c r="B5" s="234"/>
      <c r="C5" s="234"/>
      <c r="D5" s="234"/>
      <c r="E5" s="234"/>
      <c r="F5" s="234"/>
      <c r="G5" s="234"/>
      <c r="H5" s="234"/>
      <c r="I5" s="234"/>
      <c r="J5" s="234"/>
      <c r="K5" s="234"/>
      <c r="L5" s="234"/>
      <c r="M5" s="234"/>
      <c r="N5" s="234"/>
      <c r="O5" s="234"/>
      <c r="P5" s="234"/>
      <c r="Q5" s="234"/>
      <c r="R5" s="234"/>
      <c r="S5" s="234"/>
      <c r="T5" s="234"/>
      <c r="U5" s="234"/>
      <c r="V5" s="234"/>
    </row>
    <row r="7" spans="1:22" x14ac:dyDescent="0.25">
      <c r="A7" s="15"/>
    </row>
    <row r="8" spans="1:22" x14ac:dyDescent="0.25">
      <c r="A8" s="107"/>
      <c r="B8" s="107"/>
      <c r="C8" s="251"/>
      <c r="D8" s="251"/>
      <c r="E8" s="251"/>
      <c r="F8" s="28"/>
    </row>
    <row r="9" spans="1:22" ht="15.75" x14ac:dyDescent="0.25">
      <c r="A9" s="10"/>
      <c r="B9" s="240" t="s">
        <v>22</v>
      </c>
      <c r="C9" s="241"/>
      <c r="D9" s="241"/>
      <c r="E9" s="241"/>
      <c r="F9" s="28"/>
    </row>
    <row r="10" spans="1:22" ht="15.75" x14ac:dyDescent="0.25">
      <c r="A10" s="63"/>
      <c r="B10" s="63"/>
      <c r="C10" s="64" t="s">
        <v>97</v>
      </c>
      <c r="D10" s="65" t="s">
        <v>98</v>
      </c>
      <c r="E10" s="66" t="s">
        <v>99</v>
      </c>
      <c r="F10" s="28"/>
    </row>
    <row r="11" spans="1:22" x14ac:dyDescent="0.25">
      <c r="A11" s="55" t="s">
        <v>100</v>
      </c>
      <c r="B11" s="85">
        <v>0.12129330000000001</v>
      </c>
      <c r="C11" s="110">
        <v>9.3890576195206406E-3</v>
      </c>
      <c r="D11" s="56">
        <v>0.13068235761952066</v>
      </c>
      <c r="E11" s="58">
        <v>0.11190424238047937</v>
      </c>
      <c r="F11" s="28"/>
    </row>
    <row r="12" spans="1:22" x14ac:dyDescent="0.25">
      <c r="B12" s="59"/>
      <c r="C12" s="60"/>
      <c r="D12" s="61"/>
      <c r="E12" s="62"/>
      <c r="F12" s="28"/>
    </row>
    <row r="13" spans="1:22" ht="15.75" x14ac:dyDescent="0.25">
      <c r="A13" s="63" t="s">
        <v>101</v>
      </c>
      <c r="B13" s="63" t="s">
        <v>23</v>
      </c>
      <c r="C13" s="64" t="s">
        <v>24</v>
      </c>
      <c r="D13" s="239" t="s">
        <v>89</v>
      </c>
      <c r="E13" s="239"/>
      <c r="F13" s="28"/>
    </row>
    <row r="14" spans="1:22" x14ac:dyDescent="0.25">
      <c r="A14" s="80" t="s">
        <v>25</v>
      </c>
      <c r="B14" s="157">
        <v>31513.707596700002</v>
      </c>
      <c r="C14" s="186">
        <v>0.12925890000000001</v>
      </c>
      <c r="D14" s="186">
        <v>0.10586180000000001</v>
      </c>
      <c r="E14" s="186">
        <v>0.15265609999999999</v>
      </c>
      <c r="F14" s="28"/>
    </row>
    <row r="15" spans="1:22" x14ac:dyDescent="0.25">
      <c r="A15" s="80" t="s">
        <v>26</v>
      </c>
      <c r="B15" s="157">
        <v>94963.0673178</v>
      </c>
      <c r="C15" s="186">
        <v>0.1230031</v>
      </c>
      <c r="D15" s="186">
        <v>0.1062766</v>
      </c>
      <c r="E15" s="186">
        <v>0.13972960000000001</v>
      </c>
      <c r="F15" s="28"/>
    </row>
    <row r="16" spans="1:22" x14ac:dyDescent="0.25">
      <c r="A16" s="80" t="s">
        <v>127</v>
      </c>
      <c r="B16" s="157">
        <v>219151.28857619999</v>
      </c>
      <c r="C16" s="186">
        <v>0.1323037</v>
      </c>
      <c r="D16" s="186">
        <v>0.1158508</v>
      </c>
      <c r="E16" s="186">
        <v>0.14875659999999999</v>
      </c>
      <c r="F16" s="28"/>
    </row>
    <row r="17" spans="1:6" x14ac:dyDescent="0.25">
      <c r="A17" s="80" t="s">
        <v>28</v>
      </c>
      <c r="B17" s="157">
        <v>98674.074259200002</v>
      </c>
      <c r="C17" s="186">
        <v>0.1170411</v>
      </c>
      <c r="D17" s="186">
        <v>0.101091</v>
      </c>
      <c r="E17" s="186">
        <v>0.13299130000000001</v>
      </c>
      <c r="F17" s="28"/>
    </row>
    <row r="18" spans="1:6" x14ac:dyDescent="0.25">
      <c r="A18" s="80" t="s">
        <v>29</v>
      </c>
      <c r="B18" s="157">
        <v>85241.629464400001</v>
      </c>
      <c r="C18" s="186">
        <v>0.1231609</v>
      </c>
      <c r="D18" s="186">
        <v>9.9837999999999996E-2</v>
      </c>
      <c r="E18" s="186">
        <v>0.1464839</v>
      </c>
      <c r="F18" s="28"/>
    </row>
    <row r="19" spans="1:6" x14ac:dyDescent="0.25">
      <c r="A19" s="80" t="s">
        <v>128</v>
      </c>
      <c r="B19" s="157">
        <v>154566.39516479999</v>
      </c>
      <c r="C19" s="186">
        <v>0.1044688</v>
      </c>
      <c r="D19" s="186">
        <v>9.0939099999999995E-2</v>
      </c>
      <c r="E19" s="186">
        <v>0.1179984</v>
      </c>
      <c r="F19" s="28"/>
    </row>
    <row r="20" spans="1:6" x14ac:dyDescent="0.25">
      <c r="A20" s="80" t="s">
        <v>103</v>
      </c>
      <c r="B20" s="157">
        <v>45809.321686300005</v>
      </c>
      <c r="C20" s="186">
        <v>0.13346810000000001</v>
      </c>
      <c r="D20" s="186">
        <v>0.1066642</v>
      </c>
      <c r="E20" s="186">
        <v>0.16027189999999999</v>
      </c>
      <c r="F20" s="28"/>
    </row>
    <row r="21" spans="1:6" x14ac:dyDescent="0.25">
      <c r="A21" s="80" t="s">
        <v>32</v>
      </c>
      <c r="B21" s="157">
        <v>102672.09066349998</v>
      </c>
      <c r="C21" s="186">
        <v>0.12516849999999999</v>
      </c>
      <c r="D21" s="186">
        <v>0.10897179999999999</v>
      </c>
      <c r="E21" s="186">
        <v>0.14136509999999999</v>
      </c>
      <c r="F21" s="28"/>
    </row>
    <row r="22" spans="1:6" x14ac:dyDescent="0.25">
      <c r="A22" s="82" t="s">
        <v>104</v>
      </c>
      <c r="B22" s="187">
        <v>830919.14518350002</v>
      </c>
      <c r="C22" s="188">
        <v>0.12129330000000001</v>
      </c>
      <c r="D22" s="189">
        <v>0.11476749999999999</v>
      </c>
      <c r="E22" s="189">
        <v>0.12781909999999999</v>
      </c>
      <c r="F22" s="28"/>
    </row>
    <row r="23" spans="1:6" x14ac:dyDescent="0.25">
      <c r="A23" s="109"/>
      <c r="B23" s="15"/>
      <c r="C23" s="251"/>
      <c r="D23" s="251"/>
      <c r="E23" s="251"/>
      <c r="F23" s="28"/>
    </row>
    <row r="24" spans="1:6" ht="39" x14ac:dyDescent="0.25">
      <c r="A24" s="151" t="s">
        <v>129</v>
      </c>
      <c r="B24" s="28"/>
      <c r="C24" s="28"/>
      <c r="D24" s="28"/>
      <c r="E24" s="28"/>
      <c r="F24" s="28"/>
    </row>
    <row r="25" spans="1:6" ht="78" customHeight="1" x14ac:dyDescent="0.25">
      <c r="A25" s="116" t="s">
        <v>130</v>
      </c>
    </row>
    <row r="26" spans="1:6" x14ac:dyDescent="0.25">
      <c r="A26" s="115"/>
    </row>
    <row r="27" spans="1:6" x14ac:dyDescent="0.25">
      <c r="A27" s="11" t="s">
        <v>95</v>
      </c>
    </row>
    <row r="28" spans="1:6" x14ac:dyDescent="0.25">
      <c r="A28" s="115"/>
    </row>
    <row r="29" spans="1:6" x14ac:dyDescent="0.25">
      <c r="A29" s="115"/>
    </row>
    <row r="30" spans="1:6" x14ac:dyDescent="0.25">
      <c r="A30" s="115"/>
    </row>
  </sheetData>
  <mergeCells count="5">
    <mergeCell ref="C8:E8"/>
    <mergeCell ref="C23:E23"/>
    <mergeCell ref="A5:V5"/>
    <mergeCell ref="B9:E9"/>
    <mergeCell ref="D13:E13"/>
  </mergeCells>
  <pageMargins left="0.7" right="0.7" top="0.75" bottom="0.75" header="0.3" footer="0.3"/>
  <pageSetup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3" tint="0.39997558519241921"/>
  </sheetPr>
  <dimension ref="A1:R24"/>
  <sheetViews>
    <sheetView workbookViewId="0"/>
  </sheetViews>
  <sheetFormatPr defaultColWidth="8.85546875" defaultRowHeight="15" x14ac:dyDescent="0.25"/>
  <cols>
    <col min="1" max="1" width="50.42578125" style="14" customWidth="1"/>
    <col min="2" max="3" width="10.85546875" style="14" customWidth="1"/>
    <col min="4" max="4" width="13.42578125" style="14" bestFit="1" customWidth="1"/>
    <col min="5" max="5" width="14.7109375" style="14" customWidth="1"/>
    <col min="6" max="6" width="13.42578125" style="14" bestFit="1" customWidth="1"/>
    <col min="7" max="7" width="4.42578125" style="14" bestFit="1" customWidth="1"/>
    <col min="8" max="8" width="6.85546875" style="14" bestFit="1" customWidth="1"/>
    <col min="9" max="9" width="13.42578125" style="14" bestFit="1" customWidth="1"/>
    <col min="10" max="10" width="4.140625" style="14" bestFit="1" customWidth="1"/>
    <col min="11" max="11" width="9" style="14" bestFit="1" customWidth="1"/>
    <col min="12" max="12" width="13.42578125" style="14" bestFit="1" customWidth="1"/>
    <col min="13" max="13" width="3.85546875" style="14" bestFit="1" customWidth="1"/>
    <col min="14" max="14" width="10.42578125" style="14" bestFit="1" customWidth="1"/>
    <col min="15" max="15" width="7.42578125" style="14" bestFit="1" customWidth="1"/>
    <col min="16" max="16" width="13.42578125" style="14" bestFit="1" customWidth="1"/>
    <col min="17" max="16384" width="8.85546875" style="14"/>
  </cols>
  <sheetData>
    <row r="1" spans="1:18" s="32" customFormat="1" ht="36.6" customHeight="1" x14ac:dyDescent="0.25">
      <c r="A1" s="37" t="s">
        <v>19</v>
      </c>
    </row>
    <row r="2" spans="1:18" s="34" customFormat="1" ht="31.35" customHeight="1" x14ac:dyDescent="0.35">
      <c r="A2" s="45" t="s">
        <v>0</v>
      </c>
    </row>
    <row r="3" spans="1:18" x14ac:dyDescent="0.25">
      <c r="A3" s="7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</row>
    <row r="4" spans="1:18" x14ac:dyDescent="0.25">
      <c r="A4" s="7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</row>
    <row r="5" spans="1:18" ht="18" x14ac:dyDescent="0.25">
      <c r="A5" s="242" t="s">
        <v>131</v>
      </c>
      <c r="B5" s="242"/>
      <c r="C5" s="242"/>
      <c r="D5" s="242"/>
      <c r="E5" s="242"/>
      <c r="F5" s="242"/>
      <c r="G5" s="242"/>
      <c r="H5" s="242"/>
      <c r="I5" s="242"/>
      <c r="J5" s="242"/>
      <c r="K5" s="242"/>
      <c r="L5" s="242"/>
      <c r="M5" s="242"/>
      <c r="N5" s="242"/>
      <c r="O5" s="242"/>
      <c r="P5" s="242"/>
      <c r="Q5" s="242"/>
      <c r="R5" s="242"/>
    </row>
    <row r="6" spans="1:18" ht="29.25" customHeight="1" x14ac:dyDescent="0.25">
      <c r="A6" s="107"/>
      <c r="B6" s="107"/>
      <c r="C6" s="251"/>
      <c r="D6" s="251"/>
      <c r="E6" s="251"/>
    </row>
    <row r="7" spans="1:18" ht="15.75" x14ac:dyDescent="0.25">
      <c r="A7" s="10"/>
      <c r="B7" s="240" t="s">
        <v>22</v>
      </c>
      <c r="C7" s="241"/>
      <c r="D7" s="241"/>
      <c r="E7" s="241"/>
    </row>
    <row r="8" spans="1:18" ht="15.75" x14ac:dyDescent="0.25">
      <c r="A8" s="63"/>
      <c r="B8" s="63"/>
      <c r="C8" s="64" t="s">
        <v>97</v>
      </c>
      <c r="D8" s="65" t="s">
        <v>98</v>
      </c>
      <c r="E8" s="66" t="s">
        <v>99</v>
      </c>
    </row>
    <row r="9" spans="1:18" x14ac:dyDescent="0.25">
      <c r="A9" s="113" t="s">
        <v>100</v>
      </c>
      <c r="B9" s="85">
        <v>0.1119352</v>
      </c>
      <c r="C9" s="110">
        <v>1.3922827251650028E-2</v>
      </c>
      <c r="D9" s="56">
        <v>0.12585802725165002</v>
      </c>
      <c r="E9" s="58">
        <v>9.8012372748349966E-2</v>
      </c>
    </row>
    <row r="10" spans="1:18" x14ac:dyDescent="0.25">
      <c r="B10" s="59"/>
      <c r="C10" s="60"/>
      <c r="D10" s="61"/>
      <c r="E10" s="62"/>
      <c r="N10" s="112"/>
    </row>
    <row r="11" spans="1:18" ht="14.1" customHeight="1" x14ac:dyDescent="0.25">
      <c r="A11" s="63" t="s">
        <v>101</v>
      </c>
      <c r="B11" s="63" t="s">
        <v>23</v>
      </c>
      <c r="C11" s="64" t="s">
        <v>24</v>
      </c>
      <c r="D11" s="239" t="s">
        <v>89</v>
      </c>
      <c r="E11" s="239"/>
    </row>
    <row r="12" spans="1:18" x14ac:dyDescent="0.25">
      <c r="A12" s="80" t="s">
        <v>25</v>
      </c>
      <c r="B12" s="157">
        <v>29722.706378400002</v>
      </c>
      <c r="C12" s="186">
        <v>0.1219128</v>
      </c>
      <c r="D12" s="186">
        <v>9.8300999999999999E-2</v>
      </c>
      <c r="E12" s="186">
        <v>0.1455246</v>
      </c>
    </row>
    <row r="13" spans="1:18" x14ac:dyDescent="0.25">
      <c r="A13" s="80" t="s">
        <v>26</v>
      </c>
      <c r="B13" s="157">
        <v>96432.410039399998</v>
      </c>
      <c r="C13" s="186">
        <v>0.1249063</v>
      </c>
      <c r="D13" s="186">
        <v>0.10490240000000001</v>
      </c>
      <c r="E13" s="186">
        <v>0.14491029999999999</v>
      </c>
    </row>
    <row r="14" spans="1:18" x14ac:dyDescent="0.25">
      <c r="A14" s="80" t="s">
        <v>27</v>
      </c>
      <c r="B14" s="157">
        <v>187478.9326728</v>
      </c>
      <c r="C14" s="186">
        <v>0.1131828</v>
      </c>
      <c r="D14" s="186">
        <v>9.9693199999999996E-2</v>
      </c>
      <c r="E14" s="186">
        <v>0.12667239999999999</v>
      </c>
    </row>
    <row r="15" spans="1:18" x14ac:dyDescent="0.25">
      <c r="A15" s="80" t="s">
        <v>28</v>
      </c>
      <c r="B15" s="157">
        <v>89831.766508800007</v>
      </c>
      <c r="C15" s="186">
        <v>0.10655290000000001</v>
      </c>
      <c r="D15" s="186">
        <v>9.1469900000000007E-2</v>
      </c>
      <c r="E15" s="186">
        <v>0.1216358</v>
      </c>
    </row>
    <row r="16" spans="1:18" x14ac:dyDescent="0.25">
      <c r="A16" s="80" t="s">
        <v>29</v>
      </c>
      <c r="B16" s="157">
        <v>69767.092301600002</v>
      </c>
      <c r="C16" s="186">
        <v>0.10080260000000001</v>
      </c>
      <c r="D16" s="186">
        <v>8.0981300000000006E-2</v>
      </c>
      <c r="E16" s="186">
        <v>0.12062390000000001</v>
      </c>
    </row>
    <row r="17" spans="1:5" x14ac:dyDescent="0.25">
      <c r="A17" s="80" t="s">
        <v>30</v>
      </c>
      <c r="B17" s="157">
        <v>147374.02614960002</v>
      </c>
      <c r="C17" s="186">
        <v>9.9607600000000004E-2</v>
      </c>
      <c r="D17" s="186">
        <v>8.6534200000000006E-2</v>
      </c>
      <c r="E17" s="186">
        <v>0.112681</v>
      </c>
    </row>
    <row r="18" spans="1:5" x14ac:dyDescent="0.25">
      <c r="A18" s="80" t="s">
        <v>103</v>
      </c>
      <c r="B18" s="157">
        <v>48529.981762699994</v>
      </c>
      <c r="C18" s="186">
        <v>0.14139489999999999</v>
      </c>
      <c r="D18" s="186">
        <v>0.10981059999999999</v>
      </c>
      <c r="E18" s="186">
        <v>0.1729792</v>
      </c>
    </row>
    <row r="19" spans="1:5" x14ac:dyDescent="0.25">
      <c r="A19" s="80" t="s">
        <v>32</v>
      </c>
      <c r="B19" s="157">
        <v>96183.911107699998</v>
      </c>
      <c r="C19" s="186">
        <v>0.11725869999999999</v>
      </c>
      <c r="D19" s="186">
        <v>0.1013493</v>
      </c>
      <c r="E19" s="186">
        <v>0.13316819999999999</v>
      </c>
    </row>
    <row r="20" spans="1:5" x14ac:dyDescent="0.25">
      <c r="A20" s="82" t="s">
        <v>104</v>
      </c>
      <c r="B20" s="187">
        <v>766811.52792399994</v>
      </c>
      <c r="C20" s="188">
        <v>0.1119352</v>
      </c>
      <c r="D20" s="189">
        <v>0.1054947</v>
      </c>
      <c r="E20" s="189">
        <v>0.1183757</v>
      </c>
    </row>
    <row r="21" spans="1:5" x14ac:dyDescent="0.25">
      <c r="A21" s="15"/>
      <c r="B21" s="108"/>
      <c r="C21" s="59"/>
      <c r="D21" s="111"/>
      <c r="E21" s="62"/>
    </row>
    <row r="22" spans="1:5" ht="32.450000000000003" customHeight="1" x14ac:dyDescent="0.25">
      <c r="A22" s="152" t="s">
        <v>129</v>
      </c>
    </row>
    <row r="23" spans="1:5" ht="102" x14ac:dyDescent="0.25">
      <c r="A23" s="116" t="s">
        <v>132</v>
      </c>
      <c r="E23" s="115"/>
    </row>
    <row r="24" spans="1:5" x14ac:dyDescent="0.25">
      <c r="A24" s="53" t="s">
        <v>95</v>
      </c>
    </row>
  </sheetData>
  <mergeCells count="4">
    <mergeCell ref="C6:E6"/>
    <mergeCell ref="A5:R5"/>
    <mergeCell ref="B7:E7"/>
    <mergeCell ref="D11:E11"/>
  </mergeCells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3" tint="0.39997558519241921"/>
  </sheetPr>
  <dimension ref="A1:W88"/>
  <sheetViews>
    <sheetView topLeftCell="A4" workbookViewId="0">
      <selection activeCell="A13" sqref="A13:E21"/>
    </sheetView>
  </sheetViews>
  <sheetFormatPr defaultColWidth="8.85546875" defaultRowHeight="12.75" x14ac:dyDescent="0.2"/>
  <cols>
    <col min="1" max="1" width="42.28515625" style="16" customWidth="1"/>
    <col min="2" max="2" width="13.5703125" style="16" customWidth="1"/>
    <col min="3" max="3" width="8.42578125" style="16" customWidth="1"/>
    <col min="4" max="4" width="12.42578125" style="16" customWidth="1"/>
    <col min="5" max="5" width="12.140625" style="16" customWidth="1"/>
    <col min="6" max="6" width="2.5703125" style="16" customWidth="1"/>
    <col min="7" max="7" width="9.140625" style="16" bestFit="1" customWidth="1"/>
    <col min="8" max="8" width="19.42578125" style="16" bestFit="1" customWidth="1"/>
    <col min="9" max="9" width="8.85546875" style="16"/>
    <col min="10" max="10" width="19.42578125" style="16" bestFit="1" customWidth="1"/>
    <col min="11" max="16384" width="8.85546875" style="16"/>
  </cols>
  <sheetData>
    <row r="1" spans="1:23" s="32" customFormat="1" ht="28.35" customHeight="1" x14ac:dyDescent="0.25">
      <c r="A1" s="33" t="s">
        <v>19</v>
      </c>
      <c r="B1" s="33"/>
    </row>
    <row r="2" spans="1:23" s="6" customFormat="1" ht="28.35" customHeight="1" x14ac:dyDescent="0.35">
      <c r="A2" s="3" t="s">
        <v>0</v>
      </c>
      <c r="B2" s="3"/>
    </row>
    <row r="3" spans="1:23" x14ac:dyDescent="0.2">
      <c r="A3" s="7"/>
      <c r="B3" s="7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</row>
    <row r="4" spans="1:23" x14ac:dyDescent="0.2">
      <c r="A4" s="7"/>
      <c r="B4" s="7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</row>
    <row r="5" spans="1:23" ht="18" x14ac:dyDescent="0.25">
      <c r="A5" s="234" t="s">
        <v>133</v>
      </c>
      <c r="B5" s="234"/>
      <c r="C5" s="234"/>
      <c r="D5" s="234"/>
      <c r="E5" s="234"/>
      <c r="F5" s="234"/>
      <c r="G5" s="234"/>
      <c r="H5" s="234"/>
      <c r="I5" s="234"/>
      <c r="J5" s="234"/>
      <c r="K5" s="234"/>
      <c r="L5" s="234"/>
      <c r="M5" s="234"/>
      <c r="N5" s="234"/>
      <c r="O5" s="234"/>
      <c r="P5" s="234"/>
      <c r="Q5" s="234"/>
      <c r="R5" s="234"/>
      <c r="S5" s="234"/>
      <c r="T5" s="234"/>
      <c r="U5" s="234"/>
      <c r="V5" s="234"/>
      <c r="W5" s="234"/>
    </row>
    <row r="7" spans="1:23" ht="29.1" customHeight="1" x14ac:dyDescent="0.2">
      <c r="A7" s="107"/>
      <c r="B7" s="107"/>
      <c r="C7" s="251"/>
      <c r="D7" s="251"/>
      <c r="E7" s="251"/>
    </row>
    <row r="8" spans="1:23" ht="14.1" customHeight="1" x14ac:dyDescent="0.25">
      <c r="A8" s="10"/>
      <c r="B8" s="240" t="s">
        <v>22</v>
      </c>
      <c r="C8" s="241"/>
      <c r="D8" s="241"/>
      <c r="E8" s="241"/>
    </row>
    <row r="9" spans="1:23" ht="14.1" customHeight="1" x14ac:dyDescent="0.25">
      <c r="A9" s="63"/>
      <c r="B9" s="63"/>
      <c r="C9" s="64" t="s">
        <v>97</v>
      </c>
      <c r="D9" s="65" t="s">
        <v>98</v>
      </c>
      <c r="E9" s="66" t="s">
        <v>99</v>
      </c>
    </row>
    <row r="10" spans="1:23" ht="14.1" customHeight="1" x14ac:dyDescent="0.2">
      <c r="A10" s="113" t="s">
        <v>100</v>
      </c>
      <c r="B10" s="85">
        <v>0.18003930000000001</v>
      </c>
      <c r="C10" s="110">
        <v>1.7196106212910935E-2</v>
      </c>
      <c r="D10" s="56">
        <v>0.19723540621291094</v>
      </c>
      <c r="E10" s="58">
        <v>0.16284319378708909</v>
      </c>
    </row>
    <row r="11" spans="1:23" ht="14.1" customHeight="1" x14ac:dyDescent="0.25">
      <c r="A11" s="14"/>
      <c r="B11" s="59"/>
      <c r="C11" s="60"/>
      <c r="D11" s="61"/>
      <c r="E11" s="62"/>
    </row>
    <row r="12" spans="1:23" ht="14.1" customHeight="1" x14ac:dyDescent="0.25">
      <c r="A12" s="63" t="s">
        <v>101</v>
      </c>
      <c r="B12" s="63" t="s">
        <v>23</v>
      </c>
      <c r="C12" s="64" t="s">
        <v>24</v>
      </c>
      <c r="D12" s="239" t="s">
        <v>89</v>
      </c>
      <c r="E12" s="239"/>
    </row>
    <row r="13" spans="1:23" ht="14.1" customHeight="1" x14ac:dyDescent="0.2">
      <c r="A13" s="80" t="s">
        <v>25</v>
      </c>
      <c r="B13" s="157">
        <v>45417.914588200001</v>
      </c>
      <c r="C13" s="186">
        <v>0.18628939999999999</v>
      </c>
      <c r="D13" s="186">
        <v>0.15476909999999999</v>
      </c>
      <c r="E13" s="186">
        <v>0.21780969999999999</v>
      </c>
    </row>
    <row r="14" spans="1:23" ht="14.1" customHeight="1" x14ac:dyDescent="0.2">
      <c r="A14" s="80" t="s">
        <v>26</v>
      </c>
      <c r="B14" s="157">
        <v>135621.9081612</v>
      </c>
      <c r="C14" s="186">
        <v>0.1756674</v>
      </c>
      <c r="D14" s="186">
        <v>0.1527608</v>
      </c>
      <c r="E14" s="186">
        <v>0.198574</v>
      </c>
    </row>
    <row r="15" spans="1:23" ht="14.1" customHeight="1" x14ac:dyDescent="0.2">
      <c r="A15" s="80" t="s">
        <v>27</v>
      </c>
      <c r="B15" s="157">
        <v>320179.52624040004</v>
      </c>
      <c r="C15" s="186">
        <v>0.19329540000000001</v>
      </c>
      <c r="D15" s="186">
        <v>0.17718229999999999</v>
      </c>
      <c r="E15" s="186">
        <v>0.20940839999999999</v>
      </c>
    </row>
    <row r="16" spans="1:23" x14ac:dyDescent="0.2">
      <c r="A16" s="80" t="s">
        <v>124</v>
      </c>
      <c r="B16" s="157">
        <v>130122.261696</v>
      </c>
      <c r="C16" s="186">
        <v>0.15434300000000001</v>
      </c>
      <c r="D16" s="186">
        <v>0.13617860000000001</v>
      </c>
      <c r="E16" s="186">
        <v>0.17250740000000001</v>
      </c>
    </row>
    <row r="17" spans="1:10" x14ac:dyDescent="0.2">
      <c r="A17" s="80" t="s">
        <v>134</v>
      </c>
      <c r="B17" s="157">
        <v>107647.569944</v>
      </c>
      <c r="C17" s="186">
        <v>0.15553400000000001</v>
      </c>
      <c r="D17" s="186">
        <v>0.13198019999999999</v>
      </c>
      <c r="E17" s="186">
        <v>0.17908779999999999</v>
      </c>
    </row>
    <row r="18" spans="1:10" x14ac:dyDescent="0.2">
      <c r="A18" s="80" t="s">
        <v>30</v>
      </c>
      <c r="B18" s="157">
        <v>259520.94976680001</v>
      </c>
      <c r="C18" s="186">
        <v>0.1754058</v>
      </c>
      <c r="D18" s="186">
        <v>0.15354000000000001</v>
      </c>
      <c r="E18" s="186">
        <v>0.19727169999999999</v>
      </c>
    </row>
    <row r="19" spans="1:10" ht="15" customHeight="1" x14ac:dyDescent="0.2">
      <c r="A19" s="80" t="s">
        <v>31</v>
      </c>
      <c r="B19" s="157">
        <v>64897.600186700001</v>
      </c>
      <c r="C19" s="186">
        <v>0.1890829</v>
      </c>
      <c r="D19" s="186">
        <v>0.15735679999999999</v>
      </c>
      <c r="E19" s="186">
        <v>0.22080910000000001</v>
      </c>
      <c r="I19" s="18"/>
      <c r="J19" s="18"/>
    </row>
    <row r="20" spans="1:10" ht="15.95" customHeight="1" x14ac:dyDescent="0.2">
      <c r="A20" s="80" t="s">
        <v>135</v>
      </c>
      <c r="B20" s="157">
        <v>165679.73104069999</v>
      </c>
      <c r="C20" s="186">
        <v>0.20198169999999999</v>
      </c>
      <c r="D20" s="186">
        <v>0.18055370000000001</v>
      </c>
      <c r="E20" s="186">
        <v>0.22340969999999999</v>
      </c>
    </row>
    <row r="21" spans="1:10" ht="14.1" customHeight="1" x14ac:dyDescent="0.2">
      <c r="A21" s="82" t="s">
        <v>104</v>
      </c>
      <c r="B21" s="187">
        <v>1233358.3244535001</v>
      </c>
      <c r="C21" s="188">
        <v>0.18003930000000001</v>
      </c>
      <c r="D21" s="189">
        <v>0.17139019999999999</v>
      </c>
      <c r="E21" s="189">
        <v>0.18868840000000001</v>
      </c>
    </row>
    <row r="22" spans="1:10" ht="14.1" customHeight="1" x14ac:dyDescent="0.2"/>
    <row r="23" spans="1:10" ht="14.1" customHeight="1" x14ac:dyDescent="0.2"/>
    <row r="24" spans="1:10" ht="14.1" customHeight="1" x14ac:dyDescent="0.2">
      <c r="A24" s="229" t="s">
        <v>129</v>
      </c>
      <c r="B24" s="229"/>
      <c r="C24" s="229"/>
      <c r="D24" s="229"/>
      <c r="E24" s="229"/>
      <c r="F24" s="229"/>
      <c r="G24" s="229"/>
      <c r="H24" s="229"/>
    </row>
    <row r="25" spans="1:10" ht="60" customHeight="1" x14ac:dyDescent="0.2">
      <c r="A25" s="114" t="s">
        <v>136</v>
      </c>
      <c r="B25" s="11"/>
      <c r="C25" s="28"/>
      <c r="D25" s="28"/>
      <c r="E25" s="28"/>
      <c r="F25" s="28"/>
      <c r="G25" s="28"/>
      <c r="H25" s="28"/>
    </row>
    <row r="26" spans="1:10" ht="35.1" customHeight="1" x14ac:dyDescent="0.2">
      <c r="A26" s="51" t="s">
        <v>107</v>
      </c>
      <c r="B26" s="28"/>
      <c r="C26" s="28"/>
      <c r="D26" s="28"/>
      <c r="E26" s="28"/>
      <c r="F26" s="28"/>
      <c r="G26" s="28"/>
      <c r="H26" s="28"/>
    </row>
    <row r="27" spans="1:10" ht="14.1" customHeight="1" x14ac:dyDescent="0.2">
      <c r="A27" s="11" t="s">
        <v>95</v>
      </c>
      <c r="B27" s="28"/>
      <c r="C27" s="28"/>
      <c r="D27" s="28"/>
      <c r="E27" s="28"/>
      <c r="F27" s="28"/>
      <c r="G27" s="28"/>
      <c r="H27" s="28"/>
    </row>
    <row r="28" spans="1:10" ht="14.1" customHeight="1" x14ac:dyDescent="0.2"/>
    <row r="29" spans="1:10" ht="14.1" customHeight="1" x14ac:dyDescent="0.2"/>
    <row r="30" spans="1:10" ht="14.1" customHeight="1" x14ac:dyDescent="0.2"/>
    <row r="31" spans="1:10" ht="14.1" customHeight="1" x14ac:dyDescent="0.2"/>
    <row r="32" spans="1:10" ht="14.1" customHeight="1" x14ac:dyDescent="0.2"/>
    <row r="33" ht="14.1" customHeight="1" x14ac:dyDescent="0.2"/>
    <row r="34" ht="14.1" customHeight="1" x14ac:dyDescent="0.2"/>
    <row r="35" ht="14.1" customHeight="1" x14ac:dyDescent="0.2"/>
    <row r="36" ht="14.1" customHeight="1" x14ac:dyDescent="0.2"/>
    <row r="37" ht="14.1" customHeight="1" x14ac:dyDescent="0.2"/>
    <row r="38" ht="14.1" customHeight="1" x14ac:dyDescent="0.2"/>
    <row r="39" ht="14.1" customHeight="1" x14ac:dyDescent="0.2"/>
    <row r="40" ht="14.1" customHeight="1" x14ac:dyDescent="0.2"/>
    <row r="41" ht="14.1" customHeight="1" x14ac:dyDescent="0.2"/>
    <row r="42" ht="14.1" customHeight="1" x14ac:dyDescent="0.2"/>
    <row r="43" ht="14.1" customHeight="1" x14ac:dyDescent="0.2"/>
    <row r="44" ht="14.1" customHeight="1" x14ac:dyDescent="0.2"/>
    <row r="45" ht="51.75" customHeight="1" x14ac:dyDescent="0.2"/>
    <row r="46" ht="14.1" customHeight="1" x14ac:dyDescent="0.2"/>
    <row r="47" ht="14.1" customHeight="1" x14ac:dyDescent="0.2"/>
    <row r="48" ht="14.1" customHeight="1" x14ac:dyDescent="0.2"/>
    <row r="49" ht="41.25" customHeight="1" x14ac:dyDescent="0.2"/>
    <row r="50" ht="14.1" customHeight="1" x14ac:dyDescent="0.2"/>
    <row r="51" ht="14.1" customHeight="1" x14ac:dyDescent="0.2"/>
    <row r="52" ht="14.1" customHeight="1" x14ac:dyDescent="0.2"/>
    <row r="53" ht="12" customHeight="1" x14ac:dyDescent="0.2"/>
    <row r="54" ht="15.95" customHeight="1" x14ac:dyDescent="0.2"/>
    <row r="55" ht="12" customHeight="1" x14ac:dyDescent="0.2"/>
    <row r="56" ht="39" customHeight="1" x14ac:dyDescent="0.2"/>
    <row r="57" ht="13.5" customHeight="1" x14ac:dyDescent="0.2"/>
    <row r="58" ht="29.1" customHeight="1" x14ac:dyDescent="0.2"/>
    <row r="59" ht="14.1" customHeight="1" x14ac:dyDescent="0.2"/>
    <row r="60" ht="14.1" customHeight="1" x14ac:dyDescent="0.2"/>
    <row r="61" ht="14.1" customHeight="1" x14ac:dyDescent="0.2"/>
    <row r="62" ht="14.1" customHeight="1" x14ac:dyDescent="0.2"/>
    <row r="63" ht="14.1" customHeight="1" x14ac:dyDescent="0.2"/>
    <row r="64" ht="29.1" customHeight="1" x14ac:dyDescent="0.2"/>
    <row r="65" ht="14.1" customHeight="1" x14ac:dyDescent="0.2"/>
    <row r="66" ht="14.1" customHeight="1" x14ac:dyDescent="0.2"/>
    <row r="67" ht="14.1" customHeight="1" x14ac:dyDescent="0.2"/>
    <row r="68" ht="14.1" customHeight="1" x14ac:dyDescent="0.2"/>
    <row r="69" ht="14.1" customHeight="1" x14ac:dyDescent="0.2"/>
    <row r="70" ht="14.1" customHeight="1" x14ac:dyDescent="0.2"/>
    <row r="71" ht="14.1" customHeight="1" x14ac:dyDescent="0.2"/>
    <row r="72" ht="29.1" customHeight="1" x14ac:dyDescent="0.2"/>
    <row r="73" ht="14.1" customHeight="1" x14ac:dyDescent="0.2"/>
    <row r="74" ht="14.1" customHeight="1" x14ac:dyDescent="0.2"/>
    <row r="75" ht="14.1" customHeight="1" x14ac:dyDescent="0.2"/>
    <row r="76" ht="14.1" customHeight="1" x14ac:dyDescent="0.2"/>
    <row r="77" ht="14.1" customHeight="1" x14ac:dyDescent="0.2"/>
    <row r="78" ht="14.1" customHeight="1" x14ac:dyDescent="0.2"/>
    <row r="79" ht="14.1" customHeight="1" x14ac:dyDescent="0.2"/>
    <row r="80" ht="14.1" customHeight="1" x14ac:dyDescent="0.2"/>
    <row r="81" ht="14.1" customHeight="1" x14ac:dyDescent="0.2"/>
    <row r="82" ht="14.1" customHeight="1" x14ac:dyDescent="0.2"/>
    <row r="83" ht="14.1" customHeight="1" x14ac:dyDescent="0.2"/>
    <row r="84" ht="14.1" customHeight="1" x14ac:dyDescent="0.2"/>
    <row r="85" ht="14.1" customHeight="1" x14ac:dyDescent="0.2"/>
    <row r="86" ht="14.1" customHeight="1" x14ac:dyDescent="0.2"/>
    <row r="87" ht="14.1" customHeight="1" x14ac:dyDescent="0.2"/>
    <row r="88" ht="14.1" customHeight="1" x14ac:dyDescent="0.2"/>
  </sheetData>
  <mergeCells count="5">
    <mergeCell ref="A5:W5"/>
    <mergeCell ref="C7:E7"/>
    <mergeCell ref="A24:H24"/>
    <mergeCell ref="B8:E8"/>
    <mergeCell ref="D12:E12"/>
  </mergeCells>
  <pageMargins left="0.7" right="0.7" top="0.75" bottom="0.75" header="0.3" footer="0.3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7030A0"/>
  </sheetPr>
  <dimension ref="A1:U41"/>
  <sheetViews>
    <sheetView topLeftCell="A4" zoomScale="90" zoomScaleNormal="90" workbookViewId="0">
      <selection activeCell="A9" sqref="A9:E11"/>
    </sheetView>
  </sheetViews>
  <sheetFormatPr defaultColWidth="8.85546875" defaultRowHeight="12.75" x14ac:dyDescent="0.2"/>
  <cols>
    <col min="1" max="1" width="44" style="16" customWidth="1"/>
    <col min="2" max="2" width="13.42578125" style="16" customWidth="1"/>
    <col min="3" max="3" width="14" style="16" bestFit="1" customWidth="1"/>
    <col min="4" max="4" width="14.7109375" style="16" customWidth="1"/>
    <col min="5" max="5" width="8.7109375" style="16" customWidth="1"/>
    <col min="6" max="6" width="15.140625" style="16" bestFit="1" customWidth="1"/>
    <col min="7" max="7" width="4" style="16" bestFit="1" customWidth="1"/>
    <col min="8" max="8" width="7.5703125" style="16" bestFit="1" customWidth="1"/>
    <col min="9" max="9" width="17.42578125" style="16" bestFit="1" customWidth="1"/>
    <col min="10" max="10" width="4" style="16" bestFit="1" customWidth="1"/>
    <col min="11" max="11" width="7.5703125" style="16" bestFit="1" customWidth="1"/>
    <col min="12" max="12" width="17.42578125" style="16" bestFit="1" customWidth="1"/>
    <col min="13" max="13" width="4" style="16" bestFit="1" customWidth="1"/>
    <col min="14" max="14" width="6.5703125" style="16" bestFit="1" customWidth="1"/>
    <col min="15" max="15" width="15.140625" style="16" bestFit="1" customWidth="1"/>
    <col min="16" max="16" width="4" style="16" bestFit="1" customWidth="1"/>
    <col min="17" max="17" width="6.5703125" style="16" bestFit="1" customWidth="1"/>
    <col min="18" max="18" width="15.140625" style="16" bestFit="1" customWidth="1"/>
    <col min="19" max="19" width="4" style="16" bestFit="1" customWidth="1"/>
    <col min="20" max="20" width="6.5703125" style="16" bestFit="1" customWidth="1"/>
    <col min="21" max="21" width="15.140625" style="16" bestFit="1" customWidth="1"/>
    <col min="22" max="22" width="4" style="16" bestFit="1" customWidth="1"/>
    <col min="23" max="23" width="7.5703125" style="16" bestFit="1" customWidth="1"/>
    <col min="24" max="24" width="17.42578125" style="16" bestFit="1" customWidth="1"/>
    <col min="25" max="27" width="7.42578125" style="16" bestFit="1" customWidth="1"/>
    <col min="28" max="28" width="15.140625" style="16" bestFit="1" customWidth="1"/>
    <col min="29" max="30" width="7.42578125" style="16" bestFit="1" customWidth="1"/>
    <col min="31" max="31" width="6.42578125" style="16" bestFit="1" customWidth="1"/>
    <col min="32" max="32" width="17.42578125" style="16" bestFit="1" customWidth="1"/>
    <col min="33" max="33" width="5.42578125" style="16" bestFit="1" customWidth="1"/>
    <col min="34" max="35" width="7.42578125" style="16" bestFit="1" customWidth="1"/>
    <col min="36" max="38" width="6.42578125" style="16" bestFit="1" customWidth="1"/>
    <col min="39" max="39" width="5.42578125" style="16" bestFit="1" customWidth="1"/>
    <col min="40" max="41" width="7.42578125" style="16" bestFit="1" customWidth="1"/>
    <col min="42" max="44" width="6.42578125" style="16" bestFit="1" customWidth="1"/>
    <col min="45" max="45" width="5.42578125" style="16" bestFit="1" customWidth="1"/>
    <col min="46" max="47" width="7.42578125" style="16" bestFit="1" customWidth="1"/>
    <col min="48" max="48" width="6.42578125" style="16" bestFit="1" customWidth="1"/>
    <col min="49" max="50" width="7.42578125" style="16" bestFit="1" customWidth="1"/>
    <col min="51" max="51" width="6.42578125" style="16" bestFit="1" customWidth="1"/>
    <col min="52" max="53" width="7.42578125" style="16" bestFit="1" customWidth="1"/>
    <col min="54" max="54" width="6.42578125" style="16" bestFit="1" customWidth="1"/>
    <col min="55" max="16384" width="8.85546875" style="16"/>
  </cols>
  <sheetData>
    <row r="1" spans="1:21" s="32" customFormat="1" ht="28.35" customHeight="1" x14ac:dyDescent="0.25">
      <c r="A1" s="33" t="s">
        <v>19</v>
      </c>
    </row>
    <row r="2" spans="1:21" s="6" customFormat="1" ht="28.35" customHeight="1" x14ac:dyDescent="0.35">
      <c r="A2" s="3" t="s">
        <v>0</v>
      </c>
    </row>
    <row r="3" spans="1:21" x14ac:dyDescent="0.2">
      <c r="A3" s="7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</row>
    <row r="4" spans="1:21" x14ac:dyDescent="0.2">
      <c r="A4" s="7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</row>
    <row r="5" spans="1:21" ht="18" x14ac:dyDescent="0.25">
      <c r="A5" s="252" t="s">
        <v>137</v>
      </c>
      <c r="B5" s="234"/>
      <c r="C5" s="234"/>
      <c r="D5" s="234"/>
      <c r="E5" s="234"/>
      <c r="F5" s="234"/>
      <c r="G5" s="234"/>
      <c r="H5" s="234"/>
      <c r="I5" s="234"/>
      <c r="J5" s="234"/>
      <c r="K5" s="234"/>
      <c r="L5" s="234"/>
      <c r="M5" s="234"/>
      <c r="N5" s="234"/>
      <c r="O5" s="234"/>
      <c r="P5" s="234"/>
      <c r="Q5" s="234"/>
      <c r="R5" s="234"/>
      <c r="S5" s="234"/>
      <c r="T5" s="234"/>
      <c r="U5" s="234"/>
    </row>
    <row r="6" spans="1:21" ht="7.5" customHeight="1" x14ac:dyDescent="0.2"/>
    <row r="7" spans="1:21" ht="27.95" customHeight="1" x14ac:dyDescent="0.2">
      <c r="A7" s="183" t="s">
        <v>21</v>
      </c>
      <c r="B7" s="254" t="s">
        <v>22</v>
      </c>
      <c r="C7" s="254"/>
      <c r="D7" s="254"/>
      <c r="E7" s="254"/>
    </row>
    <row r="8" spans="1:21" ht="38.450000000000003" customHeight="1" x14ac:dyDescent="0.2">
      <c r="A8" s="184"/>
      <c r="B8" s="182" t="s">
        <v>23</v>
      </c>
      <c r="C8" s="182" t="s">
        <v>24</v>
      </c>
      <c r="D8" s="235" t="s">
        <v>89</v>
      </c>
      <c r="E8" s="235"/>
    </row>
    <row r="9" spans="1:21" x14ac:dyDescent="0.2">
      <c r="A9" s="199" t="s">
        <v>138</v>
      </c>
      <c r="B9" s="149">
        <f>C9*6850495</f>
        <v>6090090.0549999997</v>
      </c>
      <c r="C9" s="127">
        <v>0.88900000000000001</v>
      </c>
      <c r="D9" s="48">
        <v>0.88300000000000001</v>
      </c>
      <c r="E9" s="181">
        <v>0.89500000000000002</v>
      </c>
    </row>
    <row r="10" spans="1:21" x14ac:dyDescent="0.2">
      <c r="A10" s="41" t="s">
        <v>139</v>
      </c>
      <c r="B10" s="149">
        <f t="shared" ref="B10:B11" si="0">C10*6850495</f>
        <v>5028263.33</v>
      </c>
      <c r="C10" s="117">
        <v>0.73399999999999999</v>
      </c>
      <c r="D10" s="192">
        <v>0.72499999999999998</v>
      </c>
      <c r="E10" s="181">
        <v>0.74199999999999999</v>
      </c>
    </row>
    <row r="11" spans="1:21" x14ac:dyDescent="0.2">
      <c r="A11" s="41" t="s">
        <v>140</v>
      </c>
      <c r="B11" s="149">
        <f t="shared" si="0"/>
        <v>959069.3</v>
      </c>
      <c r="C11" s="118">
        <v>0.14000000000000001</v>
      </c>
      <c r="D11" s="48">
        <v>0.13300000000000001</v>
      </c>
      <c r="E11" s="181">
        <v>0.14699999999999999</v>
      </c>
    </row>
    <row r="12" spans="1:21" x14ac:dyDescent="0.2">
      <c r="A12" s="119"/>
      <c r="B12" s="150"/>
      <c r="C12" s="119"/>
      <c r="D12" s="119"/>
    </row>
    <row r="13" spans="1:21" ht="121.5" customHeight="1" x14ac:dyDescent="0.2">
      <c r="A13" s="15" t="s">
        <v>141</v>
      </c>
      <c r="B13" s="119"/>
      <c r="C13" s="119"/>
      <c r="D13" s="119"/>
    </row>
    <row r="14" spans="1:21" x14ac:dyDescent="0.2">
      <c r="A14" s="11" t="s">
        <v>95</v>
      </c>
      <c r="B14" s="119"/>
      <c r="C14" s="119"/>
      <c r="D14" s="119"/>
    </row>
    <row r="15" spans="1:21" x14ac:dyDescent="0.2">
      <c r="A15" s="15"/>
      <c r="B15" s="59"/>
      <c r="C15" s="111"/>
      <c r="D15" s="120"/>
    </row>
    <row r="16" spans="1:21" x14ac:dyDescent="0.2">
      <c r="A16" s="15"/>
      <c r="B16" s="59"/>
      <c r="C16" s="111"/>
      <c r="D16" s="121"/>
    </row>
    <row r="17" spans="1:4" x14ac:dyDescent="0.2">
      <c r="A17" s="15"/>
      <c r="B17" s="59"/>
      <c r="C17" s="111"/>
      <c r="D17" s="122"/>
    </row>
    <row r="18" spans="1:4" x14ac:dyDescent="0.2">
      <c r="A18" s="123"/>
      <c r="B18" s="59"/>
      <c r="C18" s="111"/>
      <c r="D18" s="122"/>
    </row>
    <row r="19" spans="1:4" x14ac:dyDescent="0.2">
      <c r="A19" s="123"/>
      <c r="B19" s="59"/>
      <c r="C19" s="111"/>
      <c r="D19" s="120"/>
    </row>
    <row r="20" spans="1:4" x14ac:dyDescent="0.2">
      <c r="A20" s="18"/>
      <c r="B20" s="59"/>
      <c r="C20" s="111"/>
      <c r="D20" s="124"/>
    </row>
    <row r="21" spans="1:4" x14ac:dyDescent="0.2">
      <c r="B21" s="59"/>
      <c r="C21" s="111"/>
      <c r="D21" s="120"/>
    </row>
    <row r="22" spans="1:4" x14ac:dyDescent="0.2">
      <c r="B22" s="59"/>
      <c r="C22" s="111"/>
      <c r="D22" s="122"/>
    </row>
    <row r="23" spans="1:4" ht="32.1" customHeight="1" x14ac:dyDescent="0.2">
      <c r="A23" s="125"/>
      <c r="B23" s="253"/>
      <c r="C23" s="253"/>
      <c r="D23" s="253"/>
    </row>
    <row r="24" spans="1:4" x14ac:dyDescent="0.2">
      <c r="A24" s="15"/>
      <c r="B24" s="59"/>
      <c r="C24" s="126"/>
      <c r="D24" s="120"/>
    </row>
    <row r="25" spans="1:4" x14ac:dyDescent="0.2">
      <c r="A25" s="15"/>
      <c r="B25" s="59"/>
      <c r="C25" s="126"/>
      <c r="D25" s="120"/>
    </row>
    <row r="26" spans="1:4" x14ac:dyDescent="0.2">
      <c r="A26" s="15"/>
      <c r="B26" s="59"/>
      <c r="C26" s="126"/>
      <c r="D26" s="120"/>
    </row>
    <row r="27" spans="1:4" x14ac:dyDescent="0.2">
      <c r="A27" s="15"/>
      <c r="B27" s="59"/>
      <c r="C27" s="126"/>
      <c r="D27" s="120"/>
    </row>
    <row r="28" spans="1:4" x14ac:dyDescent="0.2">
      <c r="A28" s="123"/>
      <c r="B28" s="59"/>
      <c r="C28" s="126"/>
      <c r="D28" s="122"/>
    </row>
    <row r="29" spans="1:4" x14ac:dyDescent="0.2">
      <c r="A29" s="123"/>
      <c r="B29" s="59"/>
      <c r="C29" s="126"/>
      <c r="D29" s="120"/>
    </row>
    <row r="30" spans="1:4" x14ac:dyDescent="0.2">
      <c r="A30" s="18"/>
      <c r="B30" s="59"/>
      <c r="C30" s="126"/>
      <c r="D30" s="122"/>
    </row>
    <row r="31" spans="1:4" x14ac:dyDescent="0.2">
      <c r="B31" s="59"/>
      <c r="C31" s="126"/>
      <c r="D31" s="120"/>
    </row>
    <row r="32" spans="1:4" x14ac:dyDescent="0.2">
      <c r="B32" s="59"/>
      <c r="C32" s="126"/>
      <c r="D32" s="122"/>
    </row>
    <row r="35" spans="1:8" x14ac:dyDescent="0.2">
      <c r="A35" s="229"/>
      <c r="B35" s="229"/>
      <c r="C35" s="229"/>
      <c r="D35" s="229"/>
      <c r="E35" s="229"/>
      <c r="F35" s="229"/>
      <c r="G35" s="229"/>
      <c r="H35" s="229"/>
    </row>
    <row r="36" spans="1:8" ht="50.45" customHeight="1" x14ac:dyDescent="0.2">
      <c r="A36" s="51"/>
      <c r="B36" s="28"/>
      <c r="C36" s="28"/>
      <c r="D36" s="28"/>
      <c r="E36" s="28"/>
      <c r="F36" s="28"/>
      <c r="G36" s="28"/>
      <c r="H36" s="28"/>
    </row>
    <row r="37" spans="1:8" ht="69.599999999999994" customHeight="1" x14ac:dyDescent="0.2">
      <c r="A37" s="51"/>
      <c r="B37" s="28"/>
      <c r="C37" s="28"/>
      <c r="D37" s="28"/>
      <c r="E37" s="28"/>
      <c r="F37" s="28"/>
      <c r="G37" s="28"/>
      <c r="H37" s="28"/>
    </row>
    <row r="38" spans="1:8" ht="67.5" customHeight="1" x14ac:dyDescent="0.2">
      <c r="A38" s="51"/>
      <c r="B38" s="28"/>
      <c r="C38" s="28"/>
      <c r="D38" s="28"/>
      <c r="E38" s="28"/>
      <c r="F38" s="28"/>
      <c r="G38" s="28"/>
      <c r="H38" s="28"/>
    </row>
    <row r="39" spans="1:8" x14ac:dyDescent="0.2">
      <c r="A39" s="51"/>
      <c r="B39" s="28"/>
      <c r="C39" s="28"/>
      <c r="D39" s="28"/>
      <c r="E39" s="28"/>
      <c r="F39" s="28"/>
      <c r="G39" s="28"/>
      <c r="H39" s="28"/>
    </row>
    <row r="41" spans="1:8" x14ac:dyDescent="0.2">
      <c r="A41" s="11"/>
    </row>
  </sheetData>
  <mergeCells count="5">
    <mergeCell ref="A5:U5"/>
    <mergeCell ref="A35:H35"/>
    <mergeCell ref="B23:D23"/>
    <mergeCell ref="D8:E8"/>
    <mergeCell ref="B7:E7"/>
  </mergeCells>
  <pageMargins left="0.7" right="0.7" top="0.75" bottom="0.75" header="0.3" footer="0.3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7030A0"/>
  </sheetPr>
  <dimension ref="A1:V29"/>
  <sheetViews>
    <sheetView topLeftCell="A4" zoomScaleNormal="100" workbookViewId="0">
      <selection activeCell="A9" sqref="A9:E9"/>
    </sheetView>
  </sheetViews>
  <sheetFormatPr defaultColWidth="8.85546875" defaultRowHeight="12.75" x14ac:dyDescent="0.2"/>
  <cols>
    <col min="1" max="1" width="37.28515625" style="16" customWidth="1"/>
    <col min="2" max="2" width="21.140625" style="16" customWidth="1"/>
    <col min="3" max="3" width="13.28515625" style="16" customWidth="1"/>
    <col min="4" max="4" width="9.5703125" style="16" customWidth="1"/>
    <col min="5" max="5" width="10.7109375" style="16" customWidth="1"/>
    <col min="6" max="6" width="6.42578125" style="16" bestFit="1" customWidth="1"/>
    <col min="7" max="7" width="13.42578125" style="16" bestFit="1" customWidth="1"/>
    <col min="8" max="8" width="4" style="16" bestFit="1" customWidth="1"/>
    <col min="9" max="9" width="8.85546875" style="16" bestFit="1" customWidth="1"/>
    <col min="10" max="10" width="11.42578125" style="16" bestFit="1" customWidth="1"/>
    <col min="11" max="11" width="4" style="16" bestFit="1" customWidth="1"/>
    <col min="12" max="12" width="5.42578125" style="16" bestFit="1" customWidth="1"/>
    <col min="13" max="13" width="11.42578125" style="16" bestFit="1" customWidth="1"/>
    <col min="14" max="16" width="8.85546875" style="16"/>
    <col min="17" max="17" width="11.42578125" style="16" bestFit="1" customWidth="1"/>
    <col min="18" max="16384" width="8.85546875" style="16"/>
  </cols>
  <sheetData>
    <row r="1" spans="1:22" s="32" customFormat="1" ht="28.35" customHeight="1" x14ac:dyDescent="0.25">
      <c r="A1" s="33" t="s">
        <v>19</v>
      </c>
    </row>
    <row r="2" spans="1:22" s="6" customFormat="1" ht="28.35" customHeight="1" x14ac:dyDescent="0.35">
      <c r="A2" s="3" t="s">
        <v>0</v>
      </c>
    </row>
    <row r="3" spans="1:22" x14ac:dyDescent="0.2">
      <c r="A3" s="7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</row>
    <row r="4" spans="1:22" x14ac:dyDescent="0.2">
      <c r="A4" s="7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</row>
    <row r="5" spans="1:22" ht="18" x14ac:dyDescent="0.25">
      <c r="A5" s="234" t="s">
        <v>142</v>
      </c>
      <c r="B5" s="234"/>
      <c r="C5" s="234"/>
      <c r="D5" s="234"/>
      <c r="E5" s="234"/>
      <c r="F5" s="234"/>
      <c r="G5" s="234"/>
      <c r="H5" s="234"/>
      <c r="I5" s="234"/>
      <c r="J5" s="234"/>
      <c r="K5" s="234"/>
      <c r="L5" s="234"/>
      <c r="M5" s="234"/>
      <c r="N5" s="234"/>
      <c r="O5" s="234"/>
      <c r="P5" s="234"/>
      <c r="Q5" s="234"/>
      <c r="R5" s="234"/>
      <c r="S5" s="234"/>
      <c r="T5" s="234"/>
      <c r="U5" s="234"/>
      <c r="V5" s="234"/>
    </row>
    <row r="6" spans="1:22" x14ac:dyDescent="0.2">
      <c r="A6" s="38"/>
    </row>
    <row r="7" spans="1:22" ht="15.75" x14ac:dyDescent="0.25">
      <c r="A7" s="10"/>
      <c r="B7" s="240" t="s">
        <v>22</v>
      </c>
      <c r="C7" s="241"/>
      <c r="D7" s="241"/>
      <c r="E7" s="241"/>
    </row>
    <row r="8" spans="1:22" ht="15.75" x14ac:dyDescent="0.25">
      <c r="A8" s="63"/>
      <c r="B8" s="63"/>
      <c r="C8" s="64" t="s">
        <v>97</v>
      </c>
      <c r="D8" s="65" t="s">
        <v>98</v>
      </c>
      <c r="E8" s="66" t="s">
        <v>99</v>
      </c>
    </row>
    <row r="9" spans="1:22" x14ac:dyDescent="0.2">
      <c r="A9" s="113" t="s">
        <v>100</v>
      </c>
      <c r="B9" s="186">
        <v>0.88921689999999998</v>
      </c>
      <c r="C9" s="106">
        <v>1.4698480734701548E-2</v>
      </c>
      <c r="D9" s="56">
        <v>0.90391538073470157</v>
      </c>
      <c r="E9" s="58">
        <v>0.87451841926529839</v>
      </c>
    </row>
    <row r="10" spans="1:22" ht="15" x14ac:dyDescent="0.25">
      <c r="A10" s="14"/>
      <c r="B10" s="59"/>
      <c r="C10" s="60"/>
      <c r="D10" s="61"/>
      <c r="E10" s="62"/>
    </row>
    <row r="11" spans="1:22" ht="15.75" x14ac:dyDescent="0.25">
      <c r="A11" s="63" t="s">
        <v>101</v>
      </c>
      <c r="B11" s="63" t="s">
        <v>23</v>
      </c>
      <c r="C11" s="64" t="s">
        <v>24</v>
      </c>
      <c r="D11" s="239" t="s">
        <v>89</v>
      </c>
      <c r="E11" s="239"/>
    </row>
    <row r="12" spans="1:22" x14ac:dyDescent="0.2">
      <c r="A12" s="80" t="s">
        <v>25</v>
      </c>
      <c r="B12" s="157">
        <v>215017.61863540002</v>
      </c>
      <c r="C12" s="186">
        <v>0.88193180000000004</v>
      </c>
      <c r="D12" s="186">
        <v>0.8515933</v>
      </c>
      <c r="E12" s="186">
        <v>0.91227029999999998</v>
      </c>
    </row>
    <row r="13" spans="1:22" x14ac:dyDescent="0.2">
      <c r="A13" s="80" t="s">
        <v>26</v>
      </c>
      <c r="B13" s="157">
        <v>681713.49139380001</v>
      </c>
      <c r="C13" s="186">
        <v>0.88300509999999999</v>
      </c>
      <c r="D13" s="186">
        <v>0.86422169999999998</v>
      </c>
      <c r="E13" s="186">
        <v>0.90178860000000005</v>
      </c>
    </row>
    <row r="14" spans="1:22" x14ac:dyDescent="0.2">
      <c r="A14" s="80" t="s">
        <v>27</v>
      </c>
      <c r="B14" s="157">
        <v>1453003.635792</v>
      </c>
      <c r="C14" s="186">
        <v>0.87719199999999997</v>
      </c>
      <c r="D14" s="186">
        <v>0.86404080000000005</v>
      </c>
      <c r="E14" s="186">
        <v>0.8903432</v>
      </c>
    </row>
    <row r="15" spans="1:22" x14ac:dyDescent="0.2">
      <c r="A15" s="80" t="s">
        <v>28</v>
      </c>
      <c r="B15" s="157">
        <v>743972.00576640002</v>
      </c>
      <c r="C15" s="186">
        <v>0.88245370000000001</v>
      </c>
      <c r="D15" s="186">
        <v>0.86523309999999998</v>
      </c>
      <c r="E15" s="186">
        <v>0.89967419999999998</v>
      </c>
    </row>
    <row r="16" spans="1:22" x14ac:dyDescent="0.2">
      <c r="A16" s="80" t="s">
        <v>134</v>
      </c>
      <c r="B16" s="157">
        <v>625925.34791679995</v>
      </c>
      <c r="C16" s="186">
        <v>0.90436479999999997</v>
      </c>
      <c r="D16" s="186">
        <v>0.88446349999999996</v>
      </c>
      <c r="E16" s="186">
        <v>0.92426620000000004</v>
      </c>
    </row>
    <row r="17" spans="1:5" x14ac:dyDescent="0.2">
      <c r="A17" s="80" t="s">
        <v>128</v>
      </c>
      <c r="B17" s="157">
        <v>1353650.2472232</v>
      </c>
      <c r="C17" s="186">
        <v>0.91490919999999998</v>
      </c>
      <c r="D17" s="186">
        <v>0.90317400000000003</v>
      </c>
      <c r="E17" s="186">
        <v>0.92664429999999998</v>
      </c>
    </row>
    <row r="18" spans="1:5" x14ac:dyDescent="0.2">
      <c r="A18" s="80" t="s">
        <v>103</v>
      </c>
      <c r="B18" s="157">
        <v>310485.63516940002</v>
      </c>
      <c r="C18" s="186">
        <v>0.90461780000000003</v>
      </c>
      <c r="D18" s="186">
        <v>0.88243119999999997</v>
      </c>
      <c r="E18" s="186">
        <v>0.92680439999999997</v>
      </c>
    </row>
    <row r="19" spans="1:5" x14ac:dyDescent="0.2">
      <c r="A19" s="80" t="s">
        <v>32</v>
      </c>
      <c r="B19" s="157">
        <v>720260.68873150006</v>
      </c>
      <c r="C19" s="186">
        <v>0.87807650000000004</v>
      </c>
      <c r="D19" s="186">
        <v>0.86022069999999995</v>
      </c>
      <c r="E19" s="186">
        <v>0.89593239999999996</v>
      </c>
    </row>
    <row r="20" spans="1:5" x14ac:dyDescent="0.2">
      <c r="A20" s="82" t="s">
        <v>104</v>
      </c>
      <c r="B20" s="187">
        <v>6091575.9273654995</v>
      </c>
      <c r="C20" s="188">
        <v>0.88921689999999998</v>
      </c>
      <c r="D20" s="189">
        <v>0.88307329999999995</v>
      </c>
      <c r="E20" s="189">
        <v>0.8953605</v>
      </c>
    </row>
    <row r="21" spans="1:5" x14ac:dyDescent="0.2">
      <c r="A21" s="121"/>
      <c r="B21" s="121"/>
      <c r="C21" s="131"/>
      <c r="D21" s="132"/>
      <c r="E21" s="120"/>
    </row>
    <row r="22" spans="1:5" x14ac:dyDescent="0.2">
      <c r="B22" s="121"/>
      <c r="C22" s="131"/>
      <c r="D22" s="132"/>
      <c r="E22" s="122"/>
    </row>
    <row r="23" spans="1:5" ht="114.75" x14ac:dyDescent="0.2">
      <c r="A23" s="15" t="s">
        <v>143</v>
      </c>
    </row>
    <row r="24" spans="1:5" x14ac:dyDescent="0.2">
      <c r="A24" s="11" t="s">
        <v>95</v>
      </c>
    </row>
    <row r="25" spans="1:5" x14ac:dyDescent="0.2">
      <c r="A25" s="11"/>
    </row>
    <row r="26" spans="1:5" x14ac:dyDescent="0.2">
      <c r="A26" s="51"/>
    </row>
    <row r="27" spans="1:5" x14ac:dyDescent="0.2">
      <c r="A27" s="51"/>
    </row>
    <row r="29" spans="1:5" x14ac:dyDescent="0.2">
      <c r="A29" s="11"/>
    </row>
  </sheetData>
  <mergeCells count="3">
    <mergeCell ref="A5:V5"/>
    <mergeCell ref="B7:E7"/>
    <mergeCell ref="D11:E11"/>
  </mergeCells>
  <pageMargins left="0.7" right="0.7" top="0.75" bottom="0.75" header="0.3" footer="0.3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7030A0"/>
  </sheetPr>
  <dimension ref="A1:V49"/>
  <sheetViews>
    <sheetView topLeftCell="A4" zoomScaleNormal="100" workbookViewId="0">
      <selection activeCell="A9" sqref="A9:E9"/>
    </sheetView>
  </sheetViews>
  <sheetFormatPr defaultColWidth="11.42578125" defaultRowHeight="12.75" x14ac:dyDescent="0.2"/>
  <cols>
    <col min="1" max="1" width="46.42578125" style="16" customWidth="1"/>
    <col min="2" max="2" width="14.28515625" style="16" customWidth="1"/>
    <col min="3" max="3" width="9.140625" style="16" customWidth="1"/>
    <col min="4" max="4" width="12.140625" style="16" customWidth="1"/>
    <col min="5" max="5" width="15.5703125" style="16" customWidth="1"/>
    <col min="6" max="6" width="14.7109375" style="16" customWidth="1"/>
    <col min="7" max="7" width="13.42578125" style="16" bestFit="1" customWidth="1"/>
    <col min="8" max="8" width="4" style="16" bestFit="1" customWidth="1"/>
    <col min="9" max="9" width="5.42578125" style="16" bestFit="1" customWidth="1"/>
    <col min="10" max="10" width="11.42578125" style="16" bestFit="1" customWidth="1"/>
    <col min="11" max="11" width="4" style="16" bestFit="1" customWidth="1"/>
    <col min="12" max="12" width="5.42578125" style="16" bestFit="1" customWidth="1"/>
    <col min="13" max="13" width="11.42578125" style="16" bestFit="1" customWidth="1"/>
    <col min="14" max="14" width="7" style="16" bestFit="1" customWidth="1"/>
    <col min="15" max="15" width="8" style="16" bestFit="1" customWidth="1"/>
    <col min="16" max="16" width="7" style="16" bestFit="1" customWidth="1"/>
    <col min="17" max="17" width="11.85546875" style="16" bestFit="1" customWidth="1"/>
    <col min="18" max="18" width="8" style="16" bestFit="1" customWidth="1"/>
    <col min="19" max="20" width="7" style="16" bestFit="1" customWidth="1"/>
    <col min="21" max="21" width="8" style="16" bestFit="1" customWidth="1"/>
    <col min="22" max="23" width="7" style="16" bestFit="1" customWidth="1"/>
    <col min="24" max="16384" width="11.42578125" style="16"/>
  </cols>
  <sheetData>
    <row r="1" spans="1:22" s="32" customFormat="1" ht="28.35" customHeight="1" x14ac:dyDescent="0.25">
      <c r="A1" s="33" t="s">
        <v>19</v>
      </c>
    </row>
    <row r="2" spans="1:22" s="6" customFormat="1" ht="28.35" customHeight="1" x14ac:dyDescent="0.35">
      <c r="A2" s="3" t="s">
        <v>0</v>
      </c>
    </row>
    <row r="3" spans="1:22" x14ac:dyDescent="0.2">
      <c r="A3" s="7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</row>
    <row r="4" spans="1:22" x14ac:dyDescent="0.2">
      <c r="A4" s="7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</row>
    <row r="5" spans="1:22" ht="18" x14ac:dyDescent="0.25">
      <c r="A5" s="234" t="s">
        <v>144</v>
      </c>
      <c r="B5" s="234"/>
      <c r="C5" s="234"/>
      <c r="D5" s="234"/>
      <c r="E5" s="234"/>
      <c r="F5" s="234"/>
      <c r="G5" s="234"/>
      <c r="H5" s="234"/>
      <c r="I5" s="234"/>
      <c r="J5" s="234"/>
      <c r="K5" s="234"/>
      <c r="L5" s="234"/>
      <c r="M5" s="234"/>
      <c r="N5" s="234"/>
      <c r="O5" s="234"/>
      <c r="P5" s="234"/>
      <c r="Q5" s="234"/>
      <c r="R5" s="234"/>
      <c r="S5" s="234"/>
      <c r="T5" s="234"/>
      <c r="U5" s="234"/>
      <c r="V5" s="234"/>
    </row>
    <row r="7" spans="1:22" ht="15.75" x14ac:dyDescent="0.25">
      <c r="A7" s="10"/>
      <c r="B7" s="240" t="s">
        <v>22</v>
      </c>
      <c r="C7" s="241"/>
      <c r="D7" s="241"/>
      <c r="E7" s="241"/>
    </row>
    <row r="8" spans="1:22" ht="15.75" x14ac:dyDescent="0.25">
      <c r="A8" s="63"/>
      <c r="B8" s="63"/>
      <c r="C8" s="64" t="s">
        <v>97</v>
      </c>
      <c r="D8" s="65" t="s">
        <v>98</v>
      </c>
      <c r="E8" s="66" t="s">
        <v>99</v>
      </c>
    </row>
    <row r="9" spans="1:22" x14ac:dyDescent="0.2">
      <c r="A9" s="113" t="s">
        <v>100</v>
      </c>
      <c r="B9" s="186">
        <v>0.73358699999999999</v>
      </c>
      <c r="C9" s="106">
        <v>2.7209889981703865E-2</v>
      </c>
      <c r="D9" s="56">
        <v>0.76079688998170381</v>
      </c>
      <c r="E9" s="58">
        <v>0.70637711001829617</v>
      </c>
    </row>
    <row r="10" spans="1:22" ht="15" x14ac:dyDescent="0.25">
      <c r="A10" s="14"/>
      <c r="B10" s="59"/>
      <c r="C10" s="60"/>
      <c r="D10" s="61"/>
      <c r="E10" s="62"/>
    </row>
    <row r="11" spans="1:22" ht="15.75" x14ac:dyDescent="0.25">
      <c r="A11" s="63" t="s">
        <v>101</v>
      </c>
      <c r="B11" s="63" t="s">
        <v>23</v>
      </c>
      <c r="C11" s="64" t="s">
        <v>24</v>
      </c>
      <c r="D11" s="239" t="s">
        <v>89</v>
      </c>
      <c r="E11" s="239"/>
      <c r="J11" s="40"/>
      <c r="K11" s="40"/>
      <c r="R11" s="40"/>
      <c r="S11" s="40"/>
    </row>
    <row r="12" spans="1:22" x14ac:dyDescent="0.2">
      <c r="A12" s="80" t="s">
        <v>102</v>
      </c>
      <c r="B12" s="157">
        <v>171339.33597340001</v>
      </c>
      <c r="C12" s="186">
        <v>0.70277780000000001</v>
      </c>
      <c r="D12" s="186">
        <v>0.66171029999999997</v>
      </c>
      <c r="E12" s="186">
        <v>0.74384530000000004</v>
      </c>
    </row>
    <row r="13" spans="1:22" x14ac:dyDescent="0.2">
      <c r="A13" s="80" t="s">
        <v>26</v>
      </c>
      <c r="B13" s="157">
        <v>559243.55937779997</v>
      </c>
      <c r="C13" s="186">
        <v>0.72437309999999999</v>
      </c>
      <c r="D13" s="186">
        <v>0.69802379999999997</v>
      </c>
      <c r="E13" s="186">
        <v>0.75072249999999996</v>
      </c>
    </row>
    <row r="14" spans="1:22" x14ac:dyDescent="0.2">
      <c r="A14" s="80" t="s">
        <v>27</v>
      </c>
      <c r="B14" s="157">
        <v>1193098.8014099998</v>
      </c>
      <c r="C14" s="186">
        <v>0.72028499999999995</v>
      </c>
      <c r="D14" s="186">
        <v>0.70423179999999996</v>
      </c>
      <c r="E14" s="186">
        <v>0.73633820000000005</v>
      </c>
    </row>
    <row r="15" spans="1:22" x14ac:dyDescent="0.2">
      <c r="A15" s="80" t="s">
        <v>28</v>
      </c>
      <c r="B15" s="157">
        <v>619706.81817600003</v>
      </c>
      <c r="C15" s="186">
        <v>0.73505799999999999</v>
      </c>
      <c r="D15" s="186">
        <v>0.70941949999999998</v>
      </c>
      <c r="E15" s="186">
        <v>0.7606965</v>
      </c>
    </row>
    <row r="16" spans="1:22" x14ac:dyDescent="0.2">
      <c r="A16" s="80" t="s">
        <v>134</v>
      </c>
      <c r="B16" s="157">
        <v>530802.79359000002</v>
      </c>
      <c r="C16" s="186">
        <v>0.76692749999999998</v>
      </c>
      <c r="D16" s="186">
        <v>0.73736630000000003</v>
      </c>
      <c r="E16" s="186">
        <v>0.79648870000000005</v>
      </c>
    </row>
    <row r="17" spans="1:17" x14ac:dyDescent="0.2">
      <c r="A17" s="80" t="s">
        <v>128</v>
      </c>
      <c r="B17" s="157">
        <v>1126886.1499872</v>
      </c>
      <c r="C17" s="186">
        <v>0.76164319999999996</v>
      </c>
      <c r="D17" s="186">
        <v>0.74072470000000001</v>
      </c>
      <c r="E17" s="186">
        <v>0.78256170000000003</v>
      </c>
    </row>
    <row r="18" spans="1:17" x14ac:dyDescent="0.2">
      <c r="A18" s="80" t="s">
        <v>103</v>
      </c>
      <c r="B18" s="157">
        <v>235935.91777669999</v>
      </c>
      <c r="C18" s="186">
        <v>0.68741289999999999</v>
      </c>
      <c r="D18" s="186">
        <v>0.64761239999999998</v>
      </c>
      <c r="E18" s="186">
        <v>0.72721340000000001</v>
      </c>
    </row>
    <row r="19" spans="1:17" x14ac:dyDescent="0.2">
      <c r="A19" s="80" t="s">
        <v>32</v>
      </c>
      <c r="B19" s="157">
        <v>607459.15351610002</v>
      </c>
      <c r="C19" s="186">
        <v>0.74055910000000003</v>
      </c>
      <c r="D19" s="186">
        <v>0.7190339</v>
      </c>
      <c r="E19" s="186">
        <v>0.7620844</v>
      </c>
    </row>
    <row r="20" spans="1:17" x14ac:dyDescent="0.2">
      <c r="A20" s="82" t="s">
        <v>104</v>
      </c>
      <c r="B20" s="187">
        <v>5025434.0755650001</v>
      </c>
      <c r="C20" s="188">
        <v>0.73358699999999999</v>
      </c>
      <c r="D20" s="189">
        <v>0.72549019999999997</v>
      </c>
      <c r="E20" s="189">
        <v>0.74168369999999995</v>
      </c>
    </row>
    <row r="21" spans="1:17" x14ac:dyDescent="0.2">
      <c r="A21" s="121"/>
      <c r="B21" s="134"/>
      <c r="C21" s="59"/>
      <c r="D21" s="111"/>
      <c r="E21" s="120"/>
    </row>
    <row r="22" spans="1:17" x14ac:dyDescent="0.2">
      <c r="B22" s="134"/>
      <c r="C22" s="59"/>
      <c r="D22" s="111"/>
      <c r="E22" s="122"/>
    </row>
    <row r="23" spans="1:17" ht="23.45" customHeight="1" x14ac:dyDescent="0.2">
      <c r="A23" s="18" t="s">
        <v>129</v>
      </c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</row>
    <row r="24" spans="1:17" ht="25.5" x14ac:dyDescent="0.2">
      <c r="A24" s="51" t="s">
        <v>145</v>
      </c>
      <c r="C24" s="20"/>
    </row>
    <row r="25" spans="1:17" ht="25.5" x14ac:dyDescent="0.2">
      <c r="A25" s="51" t="s">
        <v>107</v>
      </c>
    </row>
    <row r="27" spans="1:17" x14ac:dyDescent="0.2">
      <c r="A27" s="11" t="s">
        <v>95</v>
      </c>
    </row>
    <row r="30" spans="1:17" x14ac:dyDescent="0.2">
      <c r="A30" s="121"/>
      <c r="B30" s="134"/>
      <c r="C30" s="59"/>
      <c r="D30" s="111"/>
      <c r="E30" s="122"/>
    </row>
    <row r="31" spans="1:17" x14ac:dyDescent="0.2">
      <c r="A31" s="121"/>
      <c r="B31" s="135"/>
      <c r="C31" s="59"/>
      <c r="D31" s="111"/>
      <c r="E31" s="122"/>
    </row>
    <row r="32" spans="1:17" x14ac:dyDescent="0.2">
      <c r="A32" s="121"/>
      <c r="B32" s="134"/>
      <c r="C32" s="59"/>
      <c r="D32" s="111"/>
      <c r="E32" s="120"/>
    </row>
    <row r="33" spans="1:5" x14ac:dyDescent="0.2">
      <c r="B33" s="134"/>
      <c r="C33" s="59"/>
      <c r="D33" s="111"/>
      <c r="E33" s="122"/>
    </row>
    <row r="34" spans="1:5" x14ac:dyDescent="0.2">
      <c r="A34" s="125"/>
      <c r="B34" s="107"/>
      <c r="C34" s="129"/>
      <c r="D34" s="129"/>
      <c r="E34" s="130"/>
    </row>
    <row r="35" spans="1:5" x14ac:dyDescent="0.2">
      <c r="A35" s="18"/>
      <c r="B35" s="15"/>
      <c r="C35" s="59"/>
      <c r="D35" s="111"/>
      <c r="E35" s="120"/>
    </row>
    <row r="36" spans="1:5" x14ac:dyDescent="0.2">
      <c r="A36" s="15"/>
      <c r="B36" s="15"/>
      <c r="C36" s="59"/>
      <c r="D36" s="111"/>
      <c r="E36" s="120"/>
    </row>
    <row r="37" spans="1:5" x14ac:dyDescent="0.2">
      <c r="A37" s="15"/>
      <c r="B37" s="15"/>
      <c r="C37" s="59"/>
      <c r="D37" s="111"/>
      <c r="E37" s="120"/>
    </row>
    <row r="38" spans="1:5" x14ac:dyDescent="0.2">
      <c r="A38" s="15"/>
      <c r="B38" s="15"/>
      <c r="C38" s="59"/>
      <c r="D38" s="111"/>
      <c r="E38" s="120"/>
    </row>
    <row r="39" spans="1:5" x14ac:dyDescent="0.2">
      <c r="A39" s="123"/>
      <c r="B39" s="15"/>
      <c r="C39" s="59"/>
      <c r="D39" s="111"/>
      <c r="E39" s="122"/>
    </row>
    <row r="40" spans="1:5" x14ac:dyDescent="0.2">
      <c r="A40" s="133"/>
      <c r="B40" s="15"/>
      <c r="C40" s="59"/>
      <c r="D40" s="111"/>
      <c r="E40" s="120"/>
    </row>
    <row r="41" spans="1:5" x14ac:dyDescent="0.2">
      <c r="A41" s="128"/>
      <c r="B41" s="18"/>
      <c r="C41" s="59"/>
      <c r="D41" s="111"/>
      <c r="E41" s="122"/>
    </row>
    <row r="42" spans="1:5" x14ac:dyDescent="0.2">
      <c r="A42" s="121"/>
      <c r="B42" s="134"/>
      <c r="C42" s="59"/>
      <c r="D42" s="111"/>
      <c r="E42" s="120"/>
    </row>
    <row r="43" spans="1:5" x14ac:dyDescent="0.2">
      <c r="A43" s="121"/>
      <c r="B43" s="134"/>
      <c r="C43" s="59"/>
      <c r="D43" s="111"/>
      <c r="E43" s="122"/>
    </row>
    <row r="44" spans="1:5" x14ac:dyDescent="0.2">
      <c r="A44" s="121"/>
      <c r="B44" s="135"/>
      <c r="C44" s="59"/>
      <c r="D44" s="111"/>
      <c r="E44" s="122"/>
    </row>
    <row r="45" spans="1:5" x14ac:dyDescent="0.2">
      <c r="A45" s="121"/>
      <c r="B45" s="134"/>
      <c r="C45" s="59"/>
      <c r="D45" s="111"/>
      <c r="E45" s="120"/>
    </row>
    <row r="46" spans="1:5" x14ac:dyDescent="0.2">
      <c r="B46" s="134"/>
      <c r="C46" s="59"/>
      <c r="D46" s="111"/>
      <c r="E46" s="122"/>
    </row>
    <row r="49" ht="14.45" customHeight="1" x14ac:dyDescent="0.2"/>
  </sheetData>
  <mergeCells count="3">
    <mergeCell ref="A5:V5"/>
    <mergeCell ref="B7:E7"/>
    <mergeCell ref="D11:E11"/>
  </mergeCells>
  <pageMargins left="0.05" right="0.05" top="0.5" bottom="0.5" header="0" footer="0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7030A0"/>
  </sheetPr>
  <dimension ref="A1:AF32"/>
  <sheetViews>
    <sheetView topLeftCell="A4" workbookViewId="0">
      <selection activeCell="A8" sqref="A8:E8"/>
    </sheetView>
  </sheetViews>
  <sheetFormatPr defaultColWidth="8.85546875" defaultRowHeight="15" x14ac:dyDescent="0.25"/>
  <cols>
    <col min="1" max="1" width="31.7109375" style="14" customWidth="1"/>
    <col min="2" max="2" width="12.140625" style="14" customWidth="1"/>
    <col min="3" max="3" width="11.85546875" style="14" customWidth="1"/>
    <col min="4" max="4" width="13.42578125" style="14" bestFit="1" customWidth="1"/>
    <col min="5" max="5" width="12" style="14" customWidth="1"/>
    <col min="6" max="6" width="6.42578125" style="14" bestFit="1" customWidth="1"/>
    <col min="7" max="7" width="13.42578125" style="14" bestFit="1" customWidth="1"/>
    <col min="8" max="8" width="4" style="14" bestFit="1" customWidth="1"/>
    <col min="9" max="9" width="6.42578125" style="14" bestFit="1" customWidth="1"/>
    <col min="10" max="10" width="13.42578125" style="14" bestFit="1" customWidth="1"/>
    <col min="11" max="11" width="6.42578125" style="14" bestFit="1" customWidth="1"/>
    <col min="12" max="12" width="5.42578125" style="14" bestFit="1" customWidth="1"/>
    <col min="13" max="13" width="13.42578125" style="14" bestFit="1" customWidth="1"/>
    <col min="14" max="15" width="8.85546875" style="14"/>
    <col min="16" max="16" width="31.5703125" style="14" bestFit="1" customWidth="1"/>
    <col min="17" max="16384" width="8.85546875" style="14"/>
  </cols>
  <sheetData>
    <row r="1" spans="1:32" s="32" customFormat="1" ht="28.35" customHeight="1" x14ac:dyDescent="0.25">
      <c r="A1" s="33" t="s">
        <v>19</v>
      </c>
    </row>
    <row r="2" spans="1:32" s="6" customFormat="1" ht="28.35" customHeight="1" x14ac:dyDescent="0.35">
      <c r="A2" s="3" t="s">
        <v>0</v>
      </c>
    </row>
    <row r="3" spans="1:32" x14ac:dyDescent="0.25">
      <c r="A3" s="7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16"/>
      <c r="X3" s="16"/>
      <c r="Y3" s="16"/>
      <c r="Z3" s="16"/>
      <c r="AA3" s="16"/>
      <c r="AB3" s="16"/>
      <c r="AC3" s="16"/>
      <c r="AD3" s="16"/>
      <c r="AE3" s="16"/>
      <c r="AF3" s="16"/>
    </row>
    <row r="4" spans="1:32" ht="18" x14ac:dyDescent="0.25">
      <c r="A4" s="242" t="s">
        <v>146</v>
      </c>
      <c r="B4" s="242"/>
      <c r="C4" s="242"/>
      <c r="D4" s="242"/>
      <c r="E4" s="242"/>
      <c r="F4" s="242"/>
      <c r="G4" s="242"/>
      <c r="H4" s="242"/>
      <c r="I4" s="242"/>
      <c r="J4" s="242"/>
      <c r="K4" s="242"/>
      <c r="L4" s="242"/>
      <c r="M4" s="242"/>
      <c r="N4" s="242"/>
      <c r="O4" s="242"/>
      <c r="P4" s="242"/>
      <c r="Q4" s="242"/>
      <c r="R4" s="242"/>
      <c r="S4" s="242"/>
      <c r="T4" s="242"/>
      <c r="U4" s="242"/>
      <c r="V4" s="242"/>
      <c r="W4" s="16"/>
      <c r="X4" s="16"/>
      <c r="Y4" s="16"/>
      <c r="Z4" s="16"/>
      <c r="AA4" s="16"/>
      <c r="AB4" s="16"/>
      <c r="AC4" s="16"/>
      <c r="AD4" s="16"/>
      <c r="AE4" s="16"/>
      <c r="AF4" s="16"/>
    </row>
    <row r="5" spans="1:32" x14ac:dyDescent="0.25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</row>
    <row r="6" spans="1:32" ht="15.75" x14ac:dyDescent="0.25">
      <c r="A6" s="10"/>
      <c r="B6" s="240" t="s">
        <v>22</v>
      </c>
      <c r="C6" s="241"/>
      <c r="D6" s="241"/>
      <c r="E6" s="241"/>
    </row>
    <row r="7" spans="1:32" ht="15.75" x14ac:dyDescent="0.25">
      <c r="A7" s="63"/>
      <c r="B7" s="63"/>
      <c r="C7" s="64" t="s">
        <v>97</v>
      </c>
      <c r="D7" s="65" t="s">
        <v>98</v>
      </c>
      <c r="E7" s="66" t="s">
        <v>99</v>
      </c>
    </row>
    <row r="8" spans="1:32" x14ac:dyDescent="0.25">
      <c r="A8" s="113" t="s">
        <v>100</v>
      </c>
      <c r="B8" s="85">
        <v>0.1401365</v>
      </c>
      <c r="C8" s="106">
        <v>4.1352402658845461E-2</v>
      </c>
      <c r="D8" s="56">
        <v>0.18148890265884546</v>
      </c>
      <c r="E8" s="58">
        <v>9.8784097341154536E-2</v>
      </c>
      <c r="K8" s="21"/>
    </row>
    <row r="9" spans="1:32" x14ac:dyDescent="0.25">
      <c r="B9" s="59"/>
      <c r="C9" s="60"/>
      <c r="D9" s="61"/>
      <c r="E9" s="62"/>
    </row>
    <row r="10" spans="1:32" ht="15.75" x14ac:dyDescent="0.25">
      <c r="A10" s="63" t="s">
        <v>101</v>
      </c>
      <c r="B10" s="63" t="s">
        <v>23</v>
      </c>
      <c r="C10" s="64" t="s">
        <v>24</v>
      </c>
      <c r="D10" s="239" t="s">
        <v>89</v>
      </c>
      <c r="E10" s="239"/>
    </row>
    <row r="11" spans="1:32" x14ac:dyDescent="0.25">
      <c r="A11" s="80" t="s">
        <v>102</v>
      </c>
      <c r="B11" s="157">
        <v>44808.285186699999</v>
      </c>
      <c r="C11" s="186">
        <v>0.18378890000000001</v>
      </c>
      <c r="D11" s="186">
        <v>0.14755660000000001</v>
      </c>
      <c r="E11" s="186">
        <v>0.2200212</v>
      </c>
    </row>
    <row r="12" spans="1:32" x14ac:dyDescent="0.25">
      <c r="A12" s="80" t="s">
        <v>26</v>
      </c>
      <c r="B12" s="157">
        <v>93296.237275799998</v>
      </c>
      <c r="C12" s="186">
        <v>0.1208441</v>
      </c>
      <c r="D12" s="186">
        <v>0.1054099</v>
      </c>
      <c r="E12" s="186">
        <v>0.13627829999999999</v>
      </c>
    </row>
    <row r="13" spans="1:32" x14ac:dyDescent="0.25">
      <c r="A13" s="80" t="s">
        <v>27</v>
      </c>
      <c r="B13" s="157">
        <v>240007.84526999999</v>
      </c>
      <c r="C13" s="186">
        <v>0.144895</v>
      </c>
      <c r="D13" s="186">
        <v>0.13</v>
      </c>
      <c r="E13" s="186">
        <v>0.15978999999999999</v>
      </c>
    </row>
    <row r="14" spans="1:32" x14ac:dyDescent="0.25">
      <c r="A14" s="80" t="s">
        <v>28</v>
      </c>
      <c r="B14" s="157">
        <v>117912.3871488</v>
      </c>
      <c r="C14" s="186">
        <v>0.1398604</v>
      </c>
      <c r="D14" s="186">
        <v>0.1216315</v>
      </c>
      <c r="E14" s="186">
        <v>0.15808929999999999</v>
      </c>
    </row>
    <row r="15" spans="1:32" x14ac:dyDescent="0.25">
      <c r="A15" s="80" t="s">
        <v>29</v>
      </c>
      <c r="B15" s="157">
        <v>72314.978932400001</v>
      </c>
      <c r="C15" s="186">
        <v>0.1044839</v>
      </c>
      <c r="D15" s="186">
        <v>8.1553399999999998E-2</v>
      </c>
      <c r="E15" s="186">
        <v>0.12741440000000001</v>
      </c>
    </row>
    <row r="16" spans="1:32" x14ac:dyDescent="0.25">
      <c r="A16" s="80" t="s">
        <v>30</v>
      </c>
      <c r="B16" s="157">
        <v>191770.31910779999</v>
      </c>
      <c r="C16" s="186">
        <v>0.12961429999999999</v>
      </c>
      <c r="D16" s="186">
        <v>0.1149718</v>
      </c>
      <c r="E16" s="186">
        <v>0.14425689999999999</v>
      </c>
    </row>
    <row r="17" spans="1:13" x14ac:dyDescent="0.25">
      <c r="A17" s="80" t="s">
        <v>103</v>
      </c>
      <c r="B17" s="157">
        <v>80150.293017499993</v>
      </c>
      <c r="C17" s="186">
        <v>0.23352249999999999</v>
      </c>
      <c r="D17" s="186">
        <v>0.19541539999999999</v>
      </c>
      <c r="E17" s="186">
        <v>0.27162960000000003</v>
      </c>
    </row>
    <row r="18" spans="1:13" x14ac:dyDescent="0.25">
      <c r="A18" s="80" t="s">
        <v>32</v>
      </c>
      <c r="B18" s="157">
        <v>106472.73431489999</v>
      </c>
      <c r="C18" s="186">
        <v>0.1298019</v>
      </c>
      <c r="D18" s="186">
        <v>0.11148379999999999</v>
      </c>
      <c r="E18" s="186">
        <v>0.1481199</v>
      </c>
    </row>
    <row r="19" spans="1:13" x14ac:dyDescent="0.25">
      <c r="A19" s="82" t="s">
        <v>104</v>
      </c>
      <c r="B19" s="187">
        <v>960004.39256750001</v>
      </c>
      <c r="C19" s="188">
        <v>0.1401365</v>
      </c>
      <c r="D19" s="189">
        <v>0.13336790000000001</v>
      </c>
      <c r="E19" s="189">
        <v>0.14690510000000001</v>
      </c>
    </row>
    <row r="20" spans="1:13" x14ac:dyDescent="0.25">
      <c r="A20" s="121"/>
      <c r="B20" s="121"/>
      <c r="C20" s="59"/>
      <c r="D20" s="111"/>
      <c r="E20" s="122"/>
    </row>
    <row r="23" spans="1:13" ht="51" x14ac:dyDescent="0.25">
      <c r="A23" s="18" t="s">
        <v>129</v>
      </c>
      <c r="B23" s="18"/>
      <c r="C23" s="18"/>
      <c r="D23" s="18"/>
      <c r="E23" s="18"/>
      <c r="F23" s="18"/>
      <c r="G23" s="18"/>
      <c r="H23" s="18"/>
      <c r="I23" s="18"/>
      <c r="J23" s="18"/>
    </row>
    <row r="24" spans="1:13" ht="76.5" x14ac:dyDescent="0.25">
      <c r="A24" s="51" t="s">
        <v>147</v>
      </c>
    </row>
    <row r="25" spans="1:13" ht="25.5" x14ac:dyDescent="0.25">
      <c r="A25" s="51" t="s">
        <v>107</v>
      </c>
    </row>
    <row r="26" spans="1:13" x14ac:dyDescent="0.25">
      <c r="A26" s="11" t="s">
        <v>95</v>
      </c>
    </row>
    <row r="27" spans="1:13" x14ac:dyDescent="0.25">
      <c r="A27" s="153"/>
    </row>
    <row r="31" spans="1:13" ht="25.5" customHeight="1" x14ac:dyDescent="0.25">
      <c r="K31" s="18"/>
      <c r="L31" s="18"/>
      <c r="M31" s="18"/>
    </row>
    <row r="32" spans="1:13" x14ac:dyDescent="0.25">
      <c r="K32" s="21"/>
    </row>
  </sheetData>
  <mergeCells count="3">
    <mergeCell ref="A4:V4"/>
    <mergeCell ref="B6:E6"/>
    <mergeCell ref="D10:E10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DEDF61-8A27-42D3-8CEC-39D1122AED1B}">
  <sheetPr>
    <tabColor theme="6"/>
  </sheetPr>
  <dimension ref="A1:Y21"/>
  <sheetViews>
    <sheetView zoomScaleNormal="100" workbookViewId="0">
      <selection activeCell="A11" sqref="A11:E12"/>
    </sheetView>
  </sheetViews>
  <sheetFormatPr defaultColWidth="11.42578125" defaultRowHeight="12.75" x14ac:dyDescent="0.2"/>
  <cols>
    <col min="1" max="1" width="78.42578125" style="119" customWidth="1"/>
    <col min="2" max="2" width="12.85546875" style="119" customWidth="1"/>
    <col min="3" max="3" width="8.5703125" style="119" bestFit="1" customWidth="1"/>
    <col min="4" max="4" width="12.5703125" style="119" customWidth="1"/>
    <col min="5" max="5" width="11.42578125" style="119" customWidth="1"/>
    <col min="6" max="6" width="7.5703125" style="119" bestFit="1" customWidth="1"/>
    <col min="7" max="7" width="17.42578125" style="119" bestFit="1" customWidth="1"/>
    <col min="8" max="8" width="4" style="119" bestFit="1" customWidth="1"/>
    <col min="9" max="9" width="7.5703125" style="119" bestFit="1" customWidth="1"/>
    <col min="10" max="10" width="17.42578125" style="119" bestFit="1" customWidth="1"/>
    <col min="11" max="11" width="4" style="119" bestFit="1" customWidth="1"/>
    <col min="12" max="12" width="7.5703125" style="119" bestFit="1" customWidth="1"/>
    <col min="13" max="13" width="17.42578125" style="119" bestFit="1" customWidth="1"/>
    <col min="14" max="14" width="4" style="119" bestFit="1" customWidth="1"/>
    <col min="15" max="15" width="9.140625" style="119" bestFit="1" customWidth="1"/>
    <col min="16" max="16" width="19.42578125" style="119" bestFit="1" customWidth="1"/>
    <col min="17" max="17" width="4" style="119" bestFit="1" customWidth="1"/>
    <col min="18" max="18" width="9.140625" style="119" bestFit="1" customWidth="1"/>
    <col min="19" max="19" width="19.42578125" style="119" bestFit="1" customWidth="1"/>
    <col min="20" max="20" width="6.42578125" style="119" bestFit="1" customWidth="1"/>
    <col min="21" max="21" width="18.140625" style="119" bestFit="1" customWidth="1"/>
    <col min="22" max="22" width="4" style="119" bestFit="1" customWidth="1"/>
    <col min="23" max="23" width="9.140625" style="119" bestFit="1" customWidth="1"/>
    <col min="24" max="24" width="6.42578125" style="119" bestFit="1" customWidth="1"/>
    <col min="25" max="25" width="18.140625" style="119" bestFit="1" customWidth="1"/>
    <col min="26" max="16384" width="11.42578125" style="119"/>
  </cols>
  <sheetData>
    <row r="1" spans="1:25" s="32" customFormat="1" ht="37.35" customHeight="1" x14ac:dyDescent="0.25">
      <c r="A1" s="33" t="s">
        <v>19</v>
      </c>
    </row>
    <row r="2" spans="1:25" s="34" customFormat="1" ht="31.35" customHeight="1" x14ac:dyDescent="0.35">
      <c r="A2" s="31" t="s">
        <v>0</v>
      </c>
    </row>
    <row r="3" spans="1:25" x14ac:dyDescent="0.2">
      <c r="A3" s="7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</row>
    <row r="4" spans="1:25" x14ac:dyDescent="0.2">
      <c r="A4" s="7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</row>
    <row r="5" spans="1:25" ht="18" x14ac:dyDescent="0.25">
      <c r="A5" s="242" t="s">
        <v>148</v>
      </c>
      <c r="B5" s="242"/>
      <c r="C5" s="242"/>
      <c r="D5" s="242"/>
      <c r="E5" s="242"/>
      <c r="F5" s="242"/>
      <c r="G5" s="242"/>
      <c r="H5" s="242"/>
      <c r="I5" s="242"/>
      <c r="J5" s="242"/>
      <c r="K5" s="242"/>
      <c r="L5" s="242"/>
      <c r="M5" s="242"/>
      <c r="N5" s="242"/>
      <c r="O5" s="242"/>
      <c r="P5" s="242"/>
      <c r="Q5" s="242"/>
      <c r="R5" s="242"/>
      <c r="S5" s="242"/>
      <c r="T5" s="242"/>
      <c r="U5" s="242"/>
      <c r="V5" s="242"/>
    </row>
    <row r="8" spans="1:25" ht="15.75" x14ac:dyDescent="0.25">
      <c r="B8" s="256"/>
      <c r="C8" s="256"/>
      <c r="D8" s="256"/>
      <c r="E8" s="256"/>
      <c r="F8" s="256"/>
      <c r="G8" s="256"/>
      <c r="H8" s="256"/>
      <c r="I8" s="256"/>
      <c r="J8" s="256"/>
      <c r="K8" s="256"/>
      <c r="L8" s="256"/>
      <c r="M8" s="256"/>
      <c r="N8" s="256"/>
      <c r="O8" s="256"/>
      <c r="P8" s="256"/>
      <c r="Q8" s="256"/>
      <c r="R8" s="256"/>
      <c r="S8" s="256"/>
      <c r="T8" s="137"/>
      <c r="U8" s="137"/>
      <c r="V8" s="137"/>
      <c r="W8" s="137"/>
      <c r="X8" s="137"/>
      <c r="Y8" s="137"/>
    </row>
    <row r="9" spans="1:25" ht="53.25" customHeight="1" x14ac:dyDescent="0.25">
      <c r="A9" s="10"/>
      <c r="B9" s="255" t="s">
        <v>22</v>
      </c>
      <c r="C9" s="255"/>
      <c r="D9" s="255"/>
      <c r="E9" s="255"/>
      <c r="F9" s="175"/>
      <c r="G9" s="175"/>
      <c r="H9" s="250"/>
      <c r="I9" s="250"/>
      <c r="J9" s="250"/>
      <c r="K9" s="250"/>
      <c r="L9" s="250"/>
      <c r="M9" s="250"/>
      <c r="N9" s="250"/>
      <c r="O9" s="250"/>
      <c r="P9" s="250"/>
      <c r="Q9" s="250"/>
      <c r="R9" s="250"/>
      <c r="S9" s="250"/>
    </row>
    <row r="10" spans="1:25" ht="15.75" x14ac:dyDescent="0.25">
      <c r="A10" s="10"/>
      <c r="B10" s="64" t="s">
        <v>23</v>
      </c>
      <c r="C10" s="64" t="s">
        <v>24</v>
      </c>
      <c r="D10" s="235" t="s">
        <v>89</v>
      </c>
      <c r="E10" s="235"/>
      <c r="F10" s="138"/>
      <c r="G10" s="130"/>
      <c r="H10" s="138"/>
      <c r="I10" s="138"/>
      <c r="J10" s="130"/>
      <c r="K10" s="138"/>
      <c r="L10" s="138"/>
      <c r="M10" s="130"/>
      <c r="N10" s="138"/>
      <c r="O10" s="138"/>
      <c r="P10" s="130"/>
      <c r="Q10" s="138"/>
      <c r="R10" s="138"/>
      <c r="S10" s="130"/>
    </row>
    <row r="11" spans="1:25" x14ac:dyDescent="0.2">
      <c r="A11" s="41" t="s">
        <v>149</v>
      </c>
      <c r="B11" s="147">
        <f>C11*6850495</f>
        <v>1644118.8</v>
      </c>
      <c r="C11" s="46">
        <v>0.24</v>
      </c>
      <c r="D11" s="177">
        <v>0.23100000000000001</v>
      </c>
      <c r="E11" s="181">
        <v>0.248</v>
      </c>
    </row>
    <row r="12" spans="1:25" s="142" customFormat="1" ht="18.75" customHeight="1" x14ac:dyDescent="0.25">
      <c r="A12" s="42" t="s">
        <v>150</v>
      </c>
      <c r="B12" s="148">
        <f>C12*6850495</f>
        <v>1507108.9</v>
      </c>
      <c r="C12" s="47">
        <v>0.22</v>
      </c>
      <c r="D12" s="178">
        <v>0.21199999999999999</v>
      </c>
      <c r="E12" s="185">
        <v>0.22700000000000001</v>
      </c>
      <c r="F12" s="140"/>
      <c r="G12" s="141"/>
      <c r="H12" s="139"/>
      <c r="I12" s="140"/>
      <c r="J12" s="141"/>
      <c r="K12" s="139"/>
      <c r="L12" s="140"/>
      <c r="M12" s="141"/>
      <c r="N12" s="139"/>
      <c r="O12" s="140"/>
      <c r="P12" s="141"/>
      <c r="Q12" s="139"/>
      <c r="R12" s="140"/>
      <c r="S12" s="141"/>
    </row>
    <row r="13" spans="1:25" x14ac:dyDescent="0.2">
      <c r="E13" s="143"/>
      <c r="F13" s="144"/>
      <c r="G13" s="145"/>
      <c r="H13" s="143"/>
      <c r="I13" s="144"/>
      <c r="J13" s="145"/>
      <c r="K13" s="143"/>
      <c r="L13" s="144"/>
      <c r="M13" s="145"/>
      <c r="N13" s="143"/>
      <c r="O13" s="144"/>
      <c r="P13" s="145"/>
      <c r="Q13" s="143"/>
      <c r="R13" s="144"/>
      <c r="S13" s="145"/>
    </row>
    <row r="14" spans="1:25" x14ac:dyDescent="0.2">
      <c r="A14" s="146" t="s">
        <v>151</v>
      </c>
      <c r="G14" s="39"/>
      <c r="S14" s="39"/>
    </row>
    <row r="15" spans="1:25" x14ac:dyDescent="0.2">
      <c r="G15" s="39"/>
      <c r="S15" s="39"/>
    </row>
    <row r="16" spans="1:25" ht="38.25" x14ac:dyDescent="0.2">
      <c r="A16" s="51" t="s">
        <v>152</v>
      </c>
      <c r="G16" s="39"/>
      <c r="S16" s="39"/>
    </row>
    <row r="17" spans="1:1" ht="38.25" x14ac:dyDescent="0.2">
      <c r="A17" s="51" t="s">
        <v>153</v>
      </c>
    </row>
    <row r="18" spans="1:1" x14ac:dyDescent="0.2">
      <c r="A18" s="52"/>
    </row>
    <row r="19" spans="1:1" x14ac:dyDescent="0.2">
      <c r="A19" s="51" t="s">
        <v>107</v>
      </c>
    </row>
    <row r="21" spans="1:1" x14ac:dyDescent="0.2">
      <c r="A21" s="11" t="s">
        <v>95</v>
      </c>
    </row>
  </sheetData>
  <mergeCells count="9">
    <mergeCell ref="D10:E10"/>
    <mergeCell ref="B9:E9"/>
    <mergeCell ref="A5:V5"/>
    <mergeCell ref="B8:J8"/>
    <mergeCell ref="K8:S8"/>
    <mergeCell ref="H9:J9"/>
    <mergeCell ref="K9:M9"/>
    <mergeCell ref="N9:P9"/>
    <mergeCell ref="Q9:S9"/>
  </mergeCells>
  <pageMargins left="0.05" right="0.05" top="0.5" bottom="0.5" header="0" footer="0"/>
  <pageSetup orientation="portrait" horizontalDpi="4294967292" verticalDpi="429496729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theme="6"/>
  </sheetPr>
  <dimension ref="A1:V60"/>
  <sheetViews>
    <sheetView topLeftCell="A4" zoomScaleNormal="100" workbookViewId="0">
      <selection activeCell="A9" sqref="A9:E9"/>
    </sheetView>
  </sheetViews>
  <sheetFormatPr defaultColWidth="8.85546875" defaultRowHeight="12.75" x14ac:dyDescent="0.2"/>
  <cols>
    <col min="1" max="1" width="46.5703125" style="16" customWidth="1"/>
    <col min="2" max="2" width="14.28515625" style="16" customWidth="1"/>
    <col min="3" max="3" width="8.85546875" style="16" customWidth="1"/>
    <col min="4" max="4" width="13.42578125" style="16" bestFit="1" customWidth="1"/>
    <col min="5" max="5" width="13.140625" style="16" customWidth="1"/>
    <col min="6" max="6" width="6.42578125" style="16" bestFit="1" customWidth="1"/>
    <col min="7" max="7" width="13.42578125" style="16" bestFit="1" customWidth="1"/>
    <col min="8" max="8" width="8.42578125" style="16" bestFit="1" customWidth="1"/>
    <col min="9" max="9" width="13.42578125" style="16" bestFit="1" customWidth="1"/>
    <col min="10" max="10" width="8.85546875" style="16"/>
    <col min="11" max="11" width="13.42578125" style="16" bestFit="1" customWidth="1"/>
    <col min="12" max="16384" width="8.85546875" style="16"/>
  </cols>
  <sheetData>
    <row r="1" spans="1:22" s="32" customFormat="1" ht="28.35" customHeight="1" x14ac:dyDescent="0.25">
      <c r="A1" s="33" t="s">
        <v>19</v>
      </c>
    </row>
    <row r="2" spans="1:22" s="6" customFormat="1" ht="28.35" customHeight="1" x14ac:dyDescent="0.35">
      <c r="A2" s="3" t="s">
        <v>0</v>
      </c>
    </row>
    <row r="3" spans="1:22" x14ac:dyDescent="0.2">
      <c r="A3" s="7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</row>
    <row r="4" spans="1:22" x14ac:dyDescent="0.2">
      <c r="A4" s="7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</row>
    <row r="5" spans="1:22" ht="18" x14ac:dyDescent="0.25">
      <c r="A5" s="242" t="s">
        <v>154</v>
      </c>
      <c r="B5" s="242"/>
      <c r="C5" s="242"/>
      <c r="D5" s="242"/>
      <c r="E5" s="242"/>
      <c r="F5" s="242"/>
      <c r="G5" s="242"/>
      <c r="H5" s="242"/>
      <c r="I5" s="242"/>
      <c r="J5" s="242"/>
      <c r="K5" s="242"/>
      <c r="L5" s="242"/>
      <c r="M5" s="242"/>
      <c r="N5" s="242"/>
      <c r="O5" s="242"/>
      <c r="P5" s="242"/>
      <c r="Q5" s="242"/>
      <c r="R5" s="242"/>
      <c r="S5" s="242"/>
      <c r="T5" s="242"/>
      <c r="U5" s="242"/>
      <c r="V5" s="242"/>
    </row>
    <row r="6" spans="1:22" ht="8.4499999999999993" customHeight="1" x14ac:dyDescent="0.2"/>
    <row r="7" spans="1:22" ht="17.45" customHeight="1" x14ac:dyDescent="0.25">
      <c r="A7" s="10"/>
      <c r="B7" s="240" t="s">
        <v>22</v>
      </c>
      <c r="C7" s="241"/>
      <c r="D7" s="241"/>
      <c r="E7" s="241"/>
    </row>
    <row r="8" spans="1:22" ht="15.75" x14ac:dyDescent="0.25">
      <c r="A8" s="63"/>
      <c r="B8" s="63"/>
      <c r="C8" s="64" t="s">
        <v>97</v>
      </c>
      <c r="D8" s="65" t="s">
        <v>98</v>
      </c>
      <c r="E8" s="66" t="s">
        <v>99</v>
      </c>
    </row>
    <row r="9" spans="1:22" x14ac:dyDescent="0.2">
      <c r="A9" s="113" t="s">
        <v>100</v>
      </c>
      <c r="B9" s="200">
        <v>0.23969360000000001</v>
      </c>
      <c r="C9" s="106">
        <v>3.3300298706468327E-2</v>
      </c>
      <c r="D9" s="56">
        <v>0.27299389870646834</v>
      </c>
      <c r="E9" s="58">
        <v>0.20639330129353167</v>
      </c>
    </row>
    <row r="10" spans="1:22" ht="15" x14ac:dyDescent="0.25">
      <c r="A10" s="14"/>
      <c r="B10" s="59"/>
      <c r="C10" s="60"/>
      <c r="D10" s="61"/>
      <c r="E10" s="62"/>
    </row>
    <row r="11" spans="1:22" ht="15.75" x14ac:dyDescent="0.25">
      <c r="A11" s="63" t="s">
        <v>101</v>
      </c>
      <c r="B11" s="63" t="s">
        <v>23</v>
      </c>
      <c r="C11" s="64" t="s">
        <v>24</v>
      </c>
      <c r="D11" s="239" t="s">
        <v>89</v>
      </c>
      <c r="E11" s="239"/>
    </row>
    <row r="12" spans="1:22" x14ac:dyDescent="0.2">
      <c r="A12" s="80" t="s">
        <v>25</v>
      </c>
      <c r="B12" s="157">
        <v>51194.2903066</v>
      </c>
      <c r="C12" s="186">
        <v>0.20998220000000001</v>
      </c>
      <c r="D12" s="186">
        <v>0.17561489999999999</v>
      </c>
      <c r="E12" s="186">
        <v>0.2443495</v>
      </c>
    </row>
    <row r="13" spans="1:22" x14ac:dyDescent="0.2">
      <c r="A13" s="80" t="s">
        <v>26</v>
      </c>
      <c r="B13" s="157">
        <v>197789.88209219999</v>
      </c>
      <c r="C13" s="186">
        <v>0.25619189999999997</v>
      </c>
      <c r="D13" s="186">
        <v>0.2308492</v>
      </c>
      <c r="E13" s="186">
        <v>0.28153460000000002</v>
      </c>
    </row>
    <row r="14" spans="1:22" x14ac:dyDescent="0.2">
      <c r="A14" s="80" t="s">
        <v>27</v>
      </c>
      <c r="B14" s="157">
        <v>392757.48785640002</v>
      </c>
      <c r="C14" s="186">
        <v>0.2371114</v>
      </c>
      <c r="D14" s="186">
        <v>0.219667</v>
      </c>
      <c r="E14" s="186">
        <v>0.2545559</v>
      </c>
    </row>
    <row r="15" spans="1:22" x14ac:dyDescent="0.2">
      <c r="A15" s="80" t="s">
        <v>28</v>
      </c>
      <c r="B15" s="157">
        <v>207910.23884160002</v>
      </c>
      <c r="C15" s="186">
        <v>0.2466103</v>
      </c>
      <c r="D15" s="186">
        <v>0.22190209999999999</v>
      </c>
      <c r="E15" s="186">
        <v>0.27131860000000002</v>
      </c>
    </row>
    <row r="16" spans="1:22" x14ac:dyDescent="0.2">
      <c r="A16" s="80" t="s">
        <v>29</v>
      </c>
      <c r="B16" s="157">
        <v>146066.58304599999</v>
      </c>
      <c r="C16" s="186">
        <v>0.21104349999999999</v>
      </c>
      <c r="D16" s="186">
        <v>0.1857153</v>
      </c>
      <c r="E16" s="186">
        <v>0.23637169999999999</v>
      </c>
    </row>
    <row r="17" spans="1:5" x14ac:dyDescent="0.2">
      <c r="A17" s="80" t="s">
        <v>30</v>
      </c>
      <c r="B17" s="157">
        <v>329577.74877599999</v>
      </c>
      <c r="C17" s="186">
        <v>0.22275600000000001</v>
      </c>
      <c r="D17" s="186">
        <v>0.20117769999999999</v>
      </c>
      <c r="E17" s="186">
        <v>0.2443343</v>
      </c>
    </row>
    <row r="18" spans="1:5" x14ac:dyDescent="0.2">
      <c r="A18" s="80" t="s">
        <v>103</v>
      </c>
      <c r="B18" s="157">
        <v>107549.270273</v>
      </c>
      <c r="C18" s="186">
        <v>0.31335099999999999</v>
      </c>
      <c r="D18" s="186">
        <v>0.27271190000000001</v>
      </c>
      <c r="E18" s="186">
        <v>0.35399019999999998</v>
      </c>
    </row>
    <row r="19" spans="1:5" x14ac:dyDescent="0.2">
      <c r="A19" s="80" t="s">
        <v>32</v>
      </c>
      <c r="B19" s="157">
        <v>206323.5028739</v>
      </c>
      <c r="C19" s="186">
        <v>0.2515309</v>
      </c>
      <c r="D19" s="186">
        <v>0.22897400000000001</v>
      </c>
      <c r="E19" s="186">
        <v>0.27408779999999999</v>
      </c>
    </row>
    <row r="20" spans="1:5" x14ac:dyDescent="0.2">
      <c r="A20" s="82" t="s">
        <v>104</v>
      </c>
      <c r="B20" s="187">
        <v>1642019.8083320002</v>
      </c>
      <c r="C20" s="188">
        <v>0.23969360000000001</v>
      </c>
      <c r="D20" s="189">
        <v>0.23108300000000001</v>
      </c>
      <c r="E20" s="189">
        <v>0.2483041</v>
      </c>
    </row>
    <row r="21" spans="1:5" x14ac:dyDescent="0.2">
      <c r="B21" s="134"/>
      <c r="C21" s="131"/>
      <c r="D21" s="132"/>
      <c r="E21" s="122"/>
    </row>
    <row r="22" spans="1:5" x14ac:dyDescent="0.2">
      <c r="A22" s="107"/>
      <c r="B22" s="107"/>
      <c r="C22" s="251"/>
      <c r="D22" s="251"/>
      <c r="E22" s="251"/>
    </row>
    <row r="23" spans="1:5" ht="38.25" x14ac:dyDescent="0.2">
      <c r="A23" s="154" t="s">
        <v>129</v>
      </c>
      <c r="B23" s="107"/>
      <c r="C23" s="129"/>
      <c r="D23" s="129"/>
      <c r="E23" s="130"/>
    </row>
    <row r="24" spans="1:5" ht="63.75" x14ac:dyDescent="0.2">
      <c r="A24" s="51" t="s">
        <v>152</v>
      </c>
      <c r="B24" s="107"/>
      <c r="C24" s="129"/>
      <c r="D24" s="129"/>
      <c r="E24" s="130"/>
    </row>
    <row r="25" spans="1:5" x14ac:dyDescent="0.2">
      <c r="A25" s="128"/>
      <c r="B25" s="15"/>
      <c r="C25" s="131"/>
      <c r="D25" s="132"/>
      <c r="E25" s="122"/>
    </row>
    <row r="26" spans="1:5" ht="25.5" x14ac:dyDescent="0.2">
      <c r="A26" s="51" t="s">
        <v>107</v>
      </c>
      <c r="B26" s="15"/>
      <c r="C26" s="131"/>
      <c r="D26" s="132"/>
      <c r="E26" s="120"/>
    </row>
    <row r="27" spans="1:5" x14ac:dyDescent="0.2">
      <c r="A27" s="119"/>
      <c r="B27" s="15"/>
      <c r="C27" s="131"/>
      <c r="D27" s="132"/>
      <c r="E27" s="120"/>
    </row>
    <row r="28" spans="1:5" x14ac:dyDescent="0.2">
      <c r="A28" s="11" t="s">
        <v>95</v>
      </c>
      <c r="B28" s="15"/>
      <c r="C28" s="131"/>
      <c r="D28" s="132"/>
      <c r="E28" s="120"/>
    </row>
    <row r="29" spans="1:5" x14ac:dyDescent="0.2">
      <c r="A29" s="119"/>
      <c r="B29" s="15"/>
      <c r="C29" s="131"/>
      <c r="D29" s="132"/>
      <c r="E29" s="122"/>
    </row>
    <row r="30" spans="1:5" x14ac:dyDescent="0.2">
      <c r="A30" s="133"/>
      <c r="B30" s="15"/>
      <c r="C30" s="131"/>
      <c r="D30" s="132"/>
      <c r="E30" s="120"/>
    </row>
    <row r="31" spans="1:5" x14ac:dyDescent="0.2">
      <c r="A31" s="128"/>
      <c r="B31" s="18"/>
      <c r="C31" s="131"/>
      <c r="D31" s="132"/>
      <c r="E31" s="122"/>
    </row>
    <row r="32" spans="1:5" x14ac:dyDescent="0.2">
      <c r="A32" s="121"/>
      <c r="B32" s="134"/>
      <c r="C32" s="131"/>
      <c r="D32" s="132"/>
      <c r="E32" s="120"/>
    </row>
    <row r="33" spans="1:5" x14ac:dyDescent="0.2">
      <c r="A33" s="121"/>
      <c r="B33" s="134"/>
      <c r="C33" s="131"/>
      <c r="D33" s="132"/>
      <c r="E33" s="122"/>
    </row>
    <row r="34" spans="1:5" x14ac:dyDescent="0.2">
      <c r="A34" s="121"/>
      <c r="B34" s="135"/>
      <c r="C34" s="131"/>
      <c r="D34" s="132"/>
      <c r="E34" s="122"/>
    </row>
    <row r="35" spans="1:5" x14ac:dyDescent="0.2">
      <c r="B35" s="134"/>
      <c r="C35" s="131"/>
      <c r="D35" s="132"/>
      <c r="E35" s="120"/>
    </row>
    <row r="36" spans="1:5" x14ac:dyDescent="0.2">
      <c r="B36" s="134"/>
      <c r="C36" s="131"/>
      <c r="D36" s="132"/>
      <c r="E36" s="122"/>
    </row>
    <row r="37" spans="1:5" x14ac:dyDescent="0.2">
      <c r="A37" s="107"/>
      <c r="B37" s="107"/>
      <c r="C37" s="251"/>
      <c r="D37" s="251"/>
      <c r="E37" s="251"/>
    </row>
    <row r="38" spans="1:5" x14ac:dyDescent="0.2">
      <c r="A38" s="107"/>
      <c r="B38" s="107"/>
      <c r="C38" s="129"/>
      <c r="D38" s="129"/>
      <c r="E38" s="130"/>
    </row>
    <row r="39" spans="1:5" x14ac:dyDescent="0.2">
      <c r="A39" s="107"/>
      <c r="B39" s="107"/>
      <c r="C39" s="129"/>
      <c r="D39" s="129"/>
      <c r="E39" s="130"/>
    </row>
    <row r="40" spans="1:5" x14ac:dyDescent="0.2">
      <c r="A40" s="128"/>
      <c r="B40" s="108"/>
      <c r="C40" s="131"/>
      <c r="D40" s="132"/>
      <c r="E40" s="122"/>
    </row>
    <row r="41" spans="1:5" x14ac:dyDescent="0.2">
      <c r="A41" s="108"/>
      <c r="B41" s="108"/>
      <c r="C41" s="131"/>
      <c r="D41" s="132"/>
      <c r="E41" s="120"/>
    </row>
    <row r="42" spans="1:5" x14ac:dyDescent="0.2">
      <c r="A42" s="108"/>
      <c r="B42" s="108"/>
      <c r="C42" s="131"/>
      <c r="D42" s="132"/>
      <c r="E42" s="120"/>
    </row>
    <row r="43" spans="1:5" x14ac:dyDescent="0.2">
      <c r="A43" s="108"/>
      <c r="B43" s="108"/>
      <c r="C43" s="131"/>
      <c r="D43" s="132"/>
      <c r="E43" s="120"/>
    </row>
    <row r="44" spans="1:5" x14ac:dyDescent="0.2">
      <c r="A44" s="133"/>
      <c r="B44" s="108"/>
      <c r="C44" s="131"/>
      <c r="D44" s="132"/>
      <c r="E44" s="122"/>
    </row>
    <row r="45" spans="1:5" x14ac:dyDescent="0.2">
      <c r="A45" s="133"/>
      <c r="B45" s="108"/>
      <c r="C45" s="131"/>
      <c r="D45" s="132"/>
      <c r="E45" s="120"/>
    </row>
    <row r="46" spans="1:5" x14ac:dyDescent="0.2">
      <c r="A46" s="128"/>
      <c r="B46" s="128"/>
      <c r="C46" s="131"/>
      <c r="D46" s="132"/>
      <c r="E46" s="122"/>
    </row>
    <row r="47" spans="1:5" x14ac:dyDescent="0.2">
      <c r="A47" s="121"/>
      <c r="B47" s="121"/>
      <c r="C47" s="131"/>
      <c r="D47" s="132"/>
      <c r="E47" s="120"/>
    </row>
    <row r="48" spans="1:5" x14ac:dyDescent="0.2">
      <c r="A48" s="121"/>
      <c r="B48" s="121"/>
      <c r="C48" s="131"/>
      <c r="D48" s="132"/>
      <c r="E48" s="122"/>
    </row>
    <row r="49" spans="1:9" x14ac:dyDescent="0.2">
      <c r="A49" s="121"/>
      <c r="B49" s="128"/>
      <c r="C49" s="131"/>
      <c r="D49" s="132"/>
      <c r="E49" s="122"/>
    </row>
    <row r="50" spans="1:9" x14ac:dyDescent="0.2">
      <c r="A50" s="121"/>
      <c r="B50" s="121"/>
      <c r="C50" s="131"/>
      <c r="D50" s="132"/>
      <c r="E50" s="120"/>
    </row>
    <row r="51" spans="1:9" x14ac:dyDescent="0.2">
      <c r="A51" s="121"/>
      <c r="B51" s="121"/>
      <c r="C51" s="131"/>
      <c r="D51" s="132"/>
      <c r="E51" s="122"/>
    </row>
    <row r="53" spans="1:9" ht="18" customHeight="1" x14ac:dyDescent="0.2">
      <c r="A53" s="229"/>
      <c r="B53" s="229"/>
      <c r="C53" s="229"/>
      <c r="D53" s="229"/>
      <c r="E53" s="229"/>
      <c r="F53" s="229"/>
      <c r="G53" s="229"/>
      <c r="H53" s="229"/>
      <c r="I53" s="229"/>
    </row>
    <row r="54" spans="1:9" x14ac:dyDescent="0.2">
      <c r="A54" s="51"/>
      <c r="B54" s="36"/>
      <c r="C54" s="36"/>
      <c r="D54" s="36"/>
      <c r="E54" s="36"/>
      <c r="F54" s="36"/>
      <c r="G54" s="36"/>
    </row>
    <row r="55" spans="1:9" x14ac:dyDescent="0.2">
      <c r="A55" s="51"/>
      <c r="B55" s="36"/>
      <c r="C55" s="36"/>
      <c r="D55" s="36"/>
      <c r="E55" s="36"/>
      <c r="F55" s="36"/>
      <c r="G55" s="36"/>
    </row>
    <row r="56" spans="1:9" x14ac:dyDescent="0.2">
      <c r="A56" s="51"/>
      <c r="B56" s="36"/>
      <c r="C56" s="36"/>
      <c r="D56" s="36"/>
      <c r="E56" s="36"/>
      <c r="F56" s="36"/>
      <c r="G56" s="36"/>
    </row>
    <row r="57" spans="1:9" x14ac:dyDescent="0.2">
      <c r="A57" s="51"/>
      <c r="B57" s="36"/>
      <c r="C57" s="36"/>
      <c r="D57" s="36"/>
      <c r="E57" s="36"/>
      <c r="F57" s="36"/>
      <c r="G57" s="36"/>
    </row>
    <row r="60" spans="1:9" x14ac:dyDescent="0.2">
      <c r="A60" s="11"/>
    </row>
  </sheetData>
  <mergeCells count="6">
    <mergeCell ref="A5:V5"/>
    <mergeCell ref="A53:I53"/>
    <mergeCell ref="C22:E22"/>
    <mergeCell ref="C37:E37"/>
    <mergeCell ref="B7:E7"/>
    <mergeCell ref="D11:E11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theme="6"/>
  </sheetPr>
  <dimension ref="A1:V60"/>
  <sheetViews>
    <sheetView workbookViewId="0">
      <selection activeCell="C23" sqref="C23"/>
    </sheetView>
  </sheetViews>
  <sheetFormatPr defaultColWidth="26.85546875" defaultRowHeight="12.75" x14ac:dyDescent="0.2"/>
  <cols>
    <col min="1" max="1" width="32.42578125" style="16" customWidth="1"/>
    <col min="2" max="2" width="14.28515625" style="16" customWidth="1"/>
    <col min="3" max="3" width="9.7109375" style="16" customWidth="1"/>
    <col min="4" max="4" width="12.85546875" style="16" customWidth="1"/>
    <col min="5" max="5" width="14.85546875" style="16" customWidth="1"/>
    <col min="6" max="6" width="6.42578125" style="16" bestFit="1" customWidth="1"/>
    <col min="7" max="7" width="13.42578125" style="16" bestFit="1" customWidth="1"/>
    <col min="8" max="8" width="4" style="16" bestFit="1" customWidth="1"/>
    <col min="9" max="9" width="6.42578125" style="16" bestFit="1" customWidth="1"/>
    <col min="10" max="10" width="13.42578125" style="16" bestFit="1" customWidth="1"/>
    <col min="11" max="11" width="4" style="16" bestFit="1" customWidth="1"/>
    <col min="12" max="12" width="6.42578125" style="16" bestFit="1" customWidth="1"/>
    <col min="13" max="13" width="13.42578125" style="16" bestFit="1" customWidth="1"/>
    <col min="14" max="14" width="4" style="16" bestFit="1" customWidth="1"/>
    <col min="15" max="15" width="6.42578125" style="16" bestFit="1" customWidth="1"/>
    <col min="16" max="16" width="13.42578125" style="16" bestFit="1" customWidth="1"/>
    <col min="17" max="17" width="4" style="16" bestFit="1" customWidth="1"/>
    <col min="18" max="18" width="6.42578125" style="16" bestFit="1" customWidth="1"/>
    <col min="19" max="19" width="13.42578125" style="16" bestFit="1" customWidth="1"/>
    <col min="20" max="20" width="4" style="16" bestFit="1" customWidth="1"/>
    <col min="21" max="21" width="6.42578125" style="16" bestFit="1" customWidth="1"/>
    <col min="22" max="22" width="13.42578125" style="16" bestFit="1" customWidth="1"/>
    <col min="23" max="23" width="6.42578125" style="16" bestFit="1" customWidth="1"/>
    <col min="24" max="24" width="5.42578125" style="16" bestFit="1" customWidth="1"/>
    <col min="25" max="25" width="13.42578125" style="16" bestFit="1" customWidth="1"/>
    <col min="26" max="26" width="4" style="16" bestFit="1" customWidth="1"/>
    <col min="27" max="27" width="6.42578125" style="16" bestFit="1" customWidth="1"/>
    <col min="28" max="28" width="5.42578125" style="16" bestFit="1" customWidth="1"/>
    <col min="29" max="29" width="13.42578125" style="16" bestFit="1" customWidth="1"/>
    <col min="30" max="16384" width="26.85546875" style="16"/>
  </cols>
  <sheetData>
    <row r="1" spans="1:22" s="32" customFormat="1" ht="28.35" customHeight="1" x14ac:dyDescent="0.25">
      <c r="A1" s="33" t="s">
        <v>19</v>
      </c>
    </row>
    <row r="2" spans="1:22" s="6" customFormat="1" ht="28.35" customHeight="1" x14ac:dyDescent="0.35">
      <c r="A2" s="3" t="s">
        <v>0</v>
      </c>
    </row>
    <row r="3" spans="1:22" x14ac:dyDescent="0.2">
      <c r="A3" s="7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</row>
    <row r="4" spans="1:22" x14ac:dyDescent="0.2">
      <c r="A4" s="7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</row>
    <row r="5" spans="1:22" ht="18" x14ac:dyDescent="0.25">
      <c r="A5" s="242" t="s">
        <v>155</v>
      </c>
      <c r="B5" s="242"/>
      <c r="C5" s="242"/>
      <c r="D5" s="242"/>
      <c r="E5" s="242"/>
      <c r="F5" s="242"/>
      <c r="G5" s="242"/>
      <c r="H5" s="242"/>
      <c r="I5" s="242"/>
      <c r="J5" s="242"/>
      <c r="K5" s="242"/>
      <c r="L5" s="242"/>
      <c r="M5" s="242"/>
      <c r="N5" s="242"/>
      <c r="O5" s="242"/>
      <c r="P5" s="242"/>
      <c r="Q5" s="242"/>
      <c r="R5" s="242"/>
      <c r="S5" s="242"/>
      <c r="T5" s="242"/>
      <c r="U5" s="242"/>
      <c r="V5" s="242"/>
    </row>
    <row r="7" spans="1:22" ht="15.75" x14ac:dyDescent="0.25">
      <c r="A7" s="10"/>
      <c r="B7" s="240" t="s">
        <v>22</v>
      </c>
      <c r="C7" s="241"/>
      <c r="D7" s="241"/>
      <c r="E7" s="241"/>
    </row>
    <row r="8" spans="1:22" ht="15.75" x14ac:dyDescent="0.25">
      <c r="A8" s="63"/>
      <c r="B8" s="63"/>
      <c r="C8" s="64" t="s">
        <v>97</v>
      </c>
      <c r="D8" s="65" t="s">
        <v>98</v>
      </c>
      <c r="E8" s="66" t="s">
        <v>99</v>
      </c>
    </row>
    <row r="9" spans="1:22" x14ac:dyDescent="0.2">
      <c r="A9" s="113" t="s">
        <v>100</v>
      </c>
      <c r="B9" s="201">
        <v>0.21968760000000001</v>
      </c>
      <c r="C9" s="106">
        <v>2.6844903133446018E-2</v>
      </c>
      <c r="D9" s="56">
        <v>0.24653250313344602</v>
      </c>
      <c r="E9" s="58">
        <v>0.192842696866554</v>
      </c>
    </row>
    <row r="10" spans="1:22" ht="15" x14ac:dyDescent="0.25">
      <c r="A10" s="14"/>
      <c r="B10" s="59"/>
      <c r="C10" s="60"/>
      <c r="D10" s="61"/>
      <c r="E10" s="62"/>
    </row>
    <row r="11" spans="1:22" ht="15.75" x14ac:dyDescent="0.25">
      <c r="A11" s="63" t="s">
        <v>101</v>
      </c>
      <c r="B11" s="63" t="s">
        <v>23</v>
      </c>
      <c r="C11" s="64" t="s">
        <v>24</v>
      </c>
      <c r="D11" s="239" t="s">
        <v>89</v>
      </c>
      <c r="E11" s="239"/>
    </row>
    <row r="12" spans="1:22" x14ac:dyDescent="0.2">
      <c r="A12" s="80" t="s">
        <v>25</v>
      </c>
      <c r="B12" s="157">
        <v>56161.800811899993</v>
      </c>
      <c r="C12" s="186">
        <v>0.23035729999999999</v>
      </c>
      <c r="D12" s="186">
        <v>0.19612450000000001</v>
      </c>
      <c r="E12" s="186">
        <v>0.26459009999999999</v>
      </c>
    </row>
    <row r="13" spans="1:22" x14ac:dyDescent="0.2">
      <c r="A13" s="80" t="s">
        <v>26</v>
      </c>
      <c r="B13" s="157">
        <v>170632.364589</v>
      </c>
      <c r="C13" s="186">
        <v>0.2210155</v>
      </c>
      <c r="D13" s="186">
        <v>0.19773270000000001</v>
      </c>
      <c r="E13" s="186">
        <v>0.2442983</v>
      </c>
    </row>
    <row r="14" spans="1:22" x14ac:dyDescent="0.2">
      <c r="A14" s="80" t="s">
        <v>127</v>
      </c>
      <c r="B14" s="157">
        <v>302993.60956260003</v>
      </c>
      <c r="C14" s="186">
        <v>0.1829201</v>
      </c>
      <c r="D14" s="186">
        <v>0.1681465</v>
      </c>
      <c r="E14" s="186">
        <v>0.1976937</v>
      </c>
    </row>
    <row r="15" spans="1:22" x14ac:dyDescent="0.2">
      <c r="A15" s="80" t="s">
        <v>124</v>
      </c>
      <c r="B15" s="157">
        <v>210953.98168320002</v>
      </c>
      <c r="C15" s="186">
        <v>0.25022060000000002</v>
      </c>
      <c r="D15" s="186">
        <v>0.22718379999999999</v>
      </c>
      <c r="E15" s="186">
        <v>0.27325749999999999</v>
      </c>
    </row>
    <row r="16" spans="1:22" x14ac:dyDescent="0.2">
      <c r="A16" s="80" t="s">
        <v>29</v>
      </c>
      <c r="B16" s="157">
        <v>142146.43802199999</v>
      </c>
      <c r="C16" s="186">
        <v>0.20537949999999999</v>
      </c>
      <c r="D16" s="186">
        <v>0.17939250000000001</v>
      </c>
      <c r="E16" s="186">
        <v>0.2313665</v>
      </c>
    </row>
    <row r="17" spans="1:5" x14ac:dyDescent="0.2">
      <c r="A17" s="80" t="s">
        <v>30</v>
      </c>
      <c r="B17" s="157">
        <v>336191.76325979998</v>
      </c>
      <c r="C17" s="186">
        <v>0.22722629999999999</v>
      </c>
      <c r="D17" s="186">
        <v>0.2047609</v>
      </c>
      <c r="E17" s="186">
        <v>0.24969160000000001</v>
      </c>
    </row>
    <row r="18" spans="1:5" x14ac:dyDescent="0.2">
      <c r="A18" s="80" t="s">
        <v>103</v>
      </c>
      <c r="B18" s="157">
        <v>93406.972491799999</v>
      </c>
      <c r="C18" s="186">
        <v>0.27214660000000002</v>
      </c>
      <c r="D18" s="186">
        <v>0.23980029999999999</v>
      </c>
      <c r="E18" s="186">
        <v>0.30449290000000001</v>
      </c>
    </row>
    <row r="19" spans="1:5" x14ac:dyDescent="0.2">
      <c r="A19" s="80" t="s">
        <v>32</v>
      </c>
      <c r="B19" s="157">
        <v>188938.2691644</v>
      </c>
      <c r="C19" s="186">
        <v>0.2303364</v>
      </c>
      <c r="D19" s="186">
        <v>0.2109888</v>
      </c>
      <c r="E19" s="186">
        <v>0.24968399999999999</v>
      </c>
    </row>
    <row r="20" spans="1:5" x14ac:dyDescent="0.2">
      <c r="A20" s="82" t="s">
        <v>104</v>
      </c>
      <c r="B20" s="187">
        <v>1504968.8053620001</v>
      </c>
      <c r="C20" s="188">
        <v>0.21968760000000001</v>
      </c>
      <c r="D20" s="189">
        <v>0.2121749</v>
      </c>
      <c r="E20" s="189">
        <v>0.22720019999999999</v>
      </c>
    </row>
    <row r="21" spans="1:5" x14ac:dyDescent="0.2">
      <c r="B21" s="134"/>
      <c r="C21" s="131"/>
      <c r="D21" s="132"/>
      <c r="E21" s="122"/>
    </row>
    <row r="22" spans="1:5" x14ac:dyDescent="0.2">
      <c r="A22" s="18"/>
      <c r="B22" s="108"/>
      <c r="C22" s="131"/>
      <c r="D22" s="132"/>
      <c r="E22" s="122"/>
    </row>
    <row r="23" spans="1:5" ht="38.25" x14ac:dyDescent="0.2">
      <c r="A23" s="155" t="s">
        <v>129</v>
      </c>
      <c r="B23" s="108"/>
      <c r="C23" s="131"/>
      <c r="D23" s="132"/>
      <c r="E23" s="120"/>
    </row>
    <row r="24" spans="1:5" x14ac:dyDescent="0.2">
      <c r="A24" s="119"/>
      <c r="B24" s="108"/>
      <c r="C24" s="131"/>
      <c r="D24" s="132"/>
      <c r="E24" s="120"/>
    </row>
    <row r="25" spans="1:5" ht="102" x14ac:dyDescent="0.2">
      <c r="A25" s="51" t="s">
        <v>153</v>
      </c>
      <c r="B25" s="108"/>
      <c r="C25" s="131"/>
      <c r="D25" s="132"/>
      <c r="E25" s="122"/>
    </row>
    <row r="26" spans="1:5" x14ac:dyDescent="0.2">
      <c r="A26" s="52"/>
      <c r="B26" s="108"/>
      <c r="C26" s="131"/>
      <c r="D26" s="132"/>
      <c r="E26" s="120"/>
    </row>
    <row r="27" spans="1:5" ht="25.5" x14ac:dyDescent="0.2">
      <c r="A27" s="51" t="s">
        <v>107</v>
      </c>
      <c r="B27" s="128"/>
      <c r="C27" s="131"/>
      <c r="D27" s="132"/>
      <c r="E27" s="122"/>
    </row>
    <row r="28" spans="1:5" x14ac:dyDescent="0.2">
      <c r="A28" s="119"/>
      <c r="B28" s="121"/>
      <c r="C28" s="131"/>
      <c r="D28" s="132"/>
      <c r="E28" s="120"/>
    </row>
    <row r="29" spans="1:5" x14ac:dyDescent="0.2">
      <c r="A29" s="11" t="s">
        <v>95</v>
      </c>
      <c r="B29" s="121"/>
      <c r="C29" s="131"/>
      <c r="D29" s="132"/>
      <c r="E29" s="122"/>
    </row>
    <row r="30" spans="1:5" x14ac:dyDescent="0.2">
      <c r="A30" s="119"/>
      <c r="B30" s="107"/>
      <c r="C30" s="251"/>
      <c r="D30" s="251"/>
      <c r="E30" s="251"/>
    </row>
    <row r="31" spans="1:5" x14ac:dyDescent="0.2">
      <c r="A31" s="107"/>
      <c r="B31" s="107"/>
      <c r="C31" s="129"/>
      <c r="D31" s="129"/>
      <c r="E31" s="130"/>
    </row>
    <row r="32" spans="1:5" x14ac:dyDescent="0.2">
      <c r="A32" s="107"/>
      <c r="B32" s="107"/>
      <c r="C32" s="129"/>
      <c r="D32" s="129"/>
      <c r="E32" s="130"/>
    </row>
    <row r="33" spans="1:5" x14ac:dyDescent="0.2">
      <c r="A33" s="18"/>
      <c r="B33" s="15"/>
      <c r="C33" s="131"/>
      <c r="D33" s="132"/>
      <c r="E33" s="122"/>
    </row>
    <row r="34" spans="1:5" x14ac:dyDescent="0.2">
      <c r="A34" s="15"/>
      <c r="B34" s="15"/>
      <c r="C34" s="131"/>
      <c r="D34" s="132"/>
      <c r="E34" s="120"/>
    </row>
    <row r="35" spans="1:5" x14ac:dyDescent="0.2">
      <c r="A35" s="15"/>
      <c r="B35" s="15"/>
      <c r="C35" s="131"/>
      <c r="D35" s="132"/>
      <c r="E35" s="120"/>
    </row>
    <row r="36" spans="1:5" x14ac:dyDescent="0.2">
      <c r="A36" s="15"/>
      <c r="B36" s="15"/>
      <c r="C36" s="131"/>
      <c r="D36" s="132"/>
      <c r="E36" s="120"/>
    </row>
    <row r="37" spans="1:5" x14ac:dyDescent="0.2">
      <c r="A37" s="123"/>
      <c r="B37" s="15"/>
      <c r="C37" s="131"/>
      <c r="D37" s="132"/>
      <c r="E37" s="122"/>
    </row>
    <row r="38" spans="1:5" x14ac:dyDescent="0.2">
      <c r="A38" s="123"/>
      <c r="B38" s="15"/>
      <c r="C38" s="131"/>
      <c r="D38" s="132"/>
      <c r="E38" s="120"/>
    </row>
    <row r="39" spans="1:5" x14ac:dyDescent="0.2">
      <c r="A39" s="128"/>
      <c r="B39" s="18"/>
      <c r="C39" s="131"/>
      <c r="D39" s="132"/>
      <c r="E39" s="122"/>
    </row>
    <row r="40" spans="1:5" x14ac:dyDescent="0.2">
      <c r="B40" s="134"/>
      <c r="C40" s="131"/>
      <c r="D40" s="132"/>
      <c r="E40" s="120"/>
    </row>
    <row r="41" spans="1:5" x14ac:dyDescent="0.2">
      <c r="B41" s="134"/>
      <c r="C41" s="131"/>
      <c r="D41" s="132"/>
      <c r="E41" s="122"/>
    </row>
    <row r="42" spans="1:5" x14ac:dyDescent="0.2">
      <c r="A42" s="107"/>
      <c r="B42" s="107"/>
      <c r="C42" s="251"/>
      <c r="D42" s="251"/>
      <c r="E42" s="251"/>
    </row>
    <row r="43" spans="1:5" x14ac:dyDescent="0.2">
      <c r="A43" s="107"/>
      <c r="B43" s="107"/>
      <c r="C43" s="129"/>
      <c r="D43" s="129"/>
      <c r="E43" s="130"/>
    </row>
    <row r="44" spans="1:5" x14ac:dyDescent="0.2">
      <c r="A44" s="107"/>
      <c r="B44" s="107"/>
      <c r="C44" s="129"/>
      <c r="D44" s="129"/>
      <c r="E44" s="130"/>
    </row>
    <row r="45" spans="1:5" x14ac:dyDescent="0.2">
      <c r="A45" s="18"/>
      <c r="B45" s="15"/>
      <c r="C45" s="131"/>
      <c r="D45" s="132"/>
      <c r="E45" s="122"/>
    </row>
    <row r="46" spans="1:5" x14ac:dyDescent="0.2">
      <c r="A46" s="15"/>
      <c r="B46" s="15"/>
      <c r="C46" s="131"/>
      <c r="D46" s="132"/>
      <c r="E46" s="120"/>
    </row>
    <row r="47" spans="1:5" x14ac:dyDescent="0.2">
      <c r="A47" s="15"/>
      <c r="B47" s="15"/>
      <c r="C47" s="131"/>
      <c r="D47" s="132"/>
      <c r="E47" s="120"/>
    </row>
    <row r="48" spans="1:5" x14ac:dyDescent="0.2">
      <c r="A48" s="15"/>
      <c r="B48" s="15"/>
      <c r="C48" s="131"/>
      <c r="D48" s="132"/>
      <c r="E48" s="120"/>
    </row>
    <row r="49" spans="1:10" x14ac:dyDescent="0.2">
      <c r="A49" s="123"/>
      <c r="B49" s="15"/>
      <c r="C49" s="131"/>
      <c r="D49" s="132"/>
      <c r="E49" s="122"/>
    </row>
    <row r="50" spans="1:10" x14ac:dyDescent="0.2">
      <c r="A50" s="123"/>
      <c r="B50" s="15"/>
      <c r="C50" s="131"/>
      <c r="D50" s="132"/>
      <c r="E50" s="120"/>
    </row>
    <row r="51" spans="1:10" x14ac:dyDescent="0.2">
      <c r="A51" s="128"/>
      <c r="B51" s="18"/>
      <c r="C51" s="131"/>
      <c r="D51" s="132"/>
      <c r="E51" s="122"/>
    </row>
    <row r="52" spans="1:10" x14ac:dyDescent="0.2">
      <c r="B52" s="134"/>
      <c r="C52" s="131"/>
      <c r="D52" s="132"/>
      <c r="E52" s="120"/>
    </row>
    <row r="53" spans="1:10" x14ac:dyDescent="0.2">
      <c r="B53" s="134"/>
      <c r="C53" s="131"/>
      <c r="D53" s="132"/>
      <c r="E53" s="122"/>
    </row>
    <row r="54" spans="1:10" x14ac:dyDescent="0.2">
      <c r="C54" s="28"/>
      <c r="D54" s="28"/>
    </row>
    <row r="55" spans="1:10" x14ac:dyDescent="0.2">
      <c r="A55" s="229"/>
      <c r="B55" s="229"/>
      <c r="C55" s="229"/>
      <c r="D55" s="229"/>
      <c r="E55" s="229"/>
      <c r="F55" s="229"/>
      <c r="G55" s="229"/>
      <c r="H55" s="229"/>
      <c r="I55" s="229"/>
      <c r="J55" s="229"/>
    </row>
    <row r="56" spans="1:10" s="36" customFormat="1" x14ac:dyDescent="0.2">
      <c r="A56" s="51"/>
      <c r="B56" s="136"/>
      <c r="C56" s="136"/>
      <c r="D56" s="136"/>
      <c r="E56" s="136"/>
      <c r="F56" s="136"/>
      <c r="G56" s="136"/>
      <c r="H56" s="136"/>
      <c r="I56" s="136"/>
      <c r="J56" s="136"/>
    </row>
    <row r="57" spans="1:10" s="36" customFormat="1" x14ac:dyDescent="0.2">
      <c r="A57" s="51"/>
    </row>
    <row r="58" spans="1:10" s="36" customFormat="1" x14ac:dyDescent="0.2">
      <c r="A58" s="51"/>
    </row>
    <row r="59" spans="1:10" s="36" customFormat="1" x14ac:dyDescent="0.2"/>
    <row r="60" spans="1:10" x14ac:dyDescent="0.2">
      <c r="A60" s="11"/>
    </row>
  </sheetData>
  <mergeCells count="6">
    <mergeCell ref="A5:V5"/>
    <mergeCell ref="A55:J55"/>
    <mergeCell ref="C30:E30"/>
    <mergeCell ref="C42:E42"/>
    <mergeCell ref="B7:E7"/>
    <mergeCell ref="D11:E11"/>
  </mergeCells>
  <pageMargins left="0.7" right="0.7" top="0.75" bottom="0.75" header="0.3" footer="0.3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23"/>
  <sheetViews>
    <sheetView showGridLines="0" zoomScaleNormal="100" zoomScalePageLayoutView="90" workbookViewId="0">
      <selection activeCell="A5" sqref="A5"/>
    </sheetView>
  </sheetViews>
  <sheetFormatPr defaultColWidth="8.85546875" defaultRowHeight="16.5" x14ac:dyDescent="0.3"/>
  <cols>
    <col min="1" max="1" width="99.5703125" style="22" customWidth="1"/>
    <col min="2" max="2" width="79.42578125" style="22" customWidth="1"/>
    <col min="3" max="16384" width="8.85546875" style="22"/>
  </cols>
  <sheetData>
    <row r="1" spans="1:12" ht="76.5" x14ac:dyDescent="0.35">
      <c r="A1" s="31" t="s">
        <v>156</v>
      </c>
      <c r="L1" s="23"/>
    </row>
    <row r="2" spans="1:12" ht="25.5" x14ac:dyDescent="0.35">
      <c r="A2" s="3" t="s">
        <v>0</v>
      </c>
      <c r="L2" s="23"/>
    </row>
    <row r="3" spans="1:12" ht="18.75" x14ac:dyDescent="0.3">
      <c r="A3" s="2"/>
      <c r="L3" s="24"/>
    </row>
    <row r="5" spans="1:12" s="25" customFormat="1" ht="18.75" x14ac:dyDescent="0.3">
      <c r="A5" s="5" t="s">
        <v>1</v>
      </c>
    </row>
    <row r="6" spans="1:12" x14ac:dyDescent="0.3">
      <c r="A6" s="26"/>
    </row>
    <row r="7" spans="1:12" s="4" customFormat="1" ht="15.75" x14ac:dyDescent="0.25">
      <c r="A7" s="27" t="s">
        <v>2</v>
      </c>
      <c r="B7" s="54"/>
    </row>
    <row r="8" spans="1:12" s="4" customFormat="1" ht="15.75" x14ac:dyDescent="0.25">
      <c r="A8" s="27" t="s">
        <v>3</v>
      </c>
      <c r="B8" s="54"/>
    </row>
    <row r="9" spans="1:12" s="4" customFormat="1" ht="15.75" x14ac:dyDescent="0.25">
      <c r="A9" s="27" t="s">
        <v>4</v>
      </c>
      <c r="B9" s="54"/>
    </row>
    <row r="10" spans="1:12" s="4" customFormat="1" ht="15.75" x14ac:dyDescent="0.25">
      <c r="A10" s="27" t="s">
        <v>5</v>
      </c>
    </row>
    <row r="11" spans="1:12" s="4" customFormat="1" ht="15.75" x14ac:dyDescent="0.25">
      <c r="A11" s="27" t="s">
        <v>6</v>
      </c>
    </row>
    <row r="12" spans="1:12" s="4" customFormat="1" ht="15.75" x14ac:dyDescent="0.25">
      <c r="A12" s="27" t="s">
        <v>7</v>
      </c>
    </row>
    <row r="13" spans="1:12" s="4" customFormat="1" ht="15.75" x14ac:dyDescent="0.25">
      <c r="A13" s="27" t="s">
        <v>8</v>
      </c>
    </row>
    <row r="14" spans="1:12" s="4" customFormat="1" ht="15.75" x14ac:dyDescent="0.25">
      <c r="A14" s="27" t="s">
        <v>9</v>
      </c>
    </row>
    <row r="15" spans="1:12" s="4" customFormat="1" ht="15.75" x14ac:dyDescent="0.25">
      <c r="A15" s="27" t="s">
        <v>10</v>
      </c>
    </row>
    <row r="16" spans="1:12" x14ac:dyDescent="0.3">
      <c r="A16" s="27" t="s">
        <v>11</v>
      </c>
    </row>
    <row r="17" spans="1:1" x14ac:dyDescent="0.3">
      <c r="A17" s="27" t="s">
        <v>12</v>
      </c>
    </row>
    <row r="18" spans="1:1" x14ac:dyDescent="0.3">
      <c r="A18" s="27" t="s">
        <v>13</v>
      </c>
    </row>
    <row r="19" spans="1:1" x14ac:dyDescent="0.3">
      <c r="A19" s="27" t="s">
        <v>14</v>
      </c>
    </row>
    <row r="20" spans="1:1" x14ac:dyDescent="0.3">
      <c r="A20" s="27" t="s">
        <v>15</v>
      </c>
    </row>
    <row r="21" spans="1:1" x14ac:dyDescent="0.3">
      <c r="A21" s="27" t="s">
        <v>16</v>
      </c>
    </row>
    <row r="22" spans="1:1" x14ac:dyDescent="0.3">
      <c r="A22" s="27" t="s">
        <v>17</v>
      </c>
    </row>
    <row r="23" spans="1:1" x14ac:dyDescent="0.3">
      <c r="A23" s="1" t="s">
        <v>18</v>
      </c>
    </row>
  </sheetData>
  <phoneticPr fontId="19" type="noConversion"/>
  <hyperlinks>
    <hyperlink ref="A7" location="'1'!A1" display="1. Overall StatewidePopulation Estimates" xr:uid="{00000000-0004-0000-0100-000000000000}"/>
    <hyperlink ref="A10" location="'4'!A1" display="4. Statewide Health Insurance Coverage Rates over the Past 12 Months" xr:uid="{00000000-0004-0000-0100-000001000000}"/>
    <hyperlink ref="A11" location="'5'!A1" display="5. Health Insurance Coverage Rates Over the Past 12 Months by Age Group" xr:uid="{00000000-0004-0000-0100-000002000000}"/>
    <hyperlink ref="A12" location="'6'!A1" display="6. Difficulties Accessing Health Care at a Doctor’s Office or Clinic Over the Past 12 Months by Type of Difficulty" xr:uid="{00000000-0004-0000-0100-000003000000}"/>
    <hyperlink ref="A13" location="'7'!A1" display="7. Any Difficulties in Accessing Health Care at a Doctor’s Office or Clinic over the Past 12 Months " xr:uid="{00000000-0004-0000-0100-000004000000}"/>
    <hyperlink ref="A14" location="'8'!A1" display="8. Told Doctor’s Office or Clinic was Not Accepting New Patients over the Past 12 Months" xr:uid="{00000000-0004-0000-0100-000005000000}"/>
    <hyperlink ref="A15" location="'9'!A1" display="9. Uninsured or Told Doctor’s Office or Clinic Did Not Accept Health Insurance Type over the Past 12 Months " xr:uid="{00000000-0004-0000-0100-000006000000}"/>
    <hyperlink ref="A16" location="'10'!A1" display="10. Unable to Get an Appointment at a Doctor’s Office or Clinic as Soon as Needed over the Past 12 Months " xr:uid="{00000000-0004-0000-0100-000007000000}"/>
    <hyperlink ref="A17" location="'11'!A1" display="11. Health Care Utilization Measures over the Past 12 Months" xr:uid="{00000000-0004-0000-0100-000008000000}"/>
    <hyperlink ref="A18" location="'12'!A1" display="12. Visit with a Doctor over the Past 12 Months " xr:uid="{00000000-0004-0000-0100-000009000000}"/>
    <hyperlink ref="A19" location="'13'!A1" display="13. Visit with a Dental Provider over the Past 12 Months" xr:uid="{00000000-0004-0000-0100-00000A000000}"/>
    <hyperlink ref="A20" location="'14'!A1" display="14. Potential Reliance on the ER over the Past 12 Months" xr:uid="{00000000-0004-0000-0100-00000B000000}"/>
    <hyperlink ref="A21" location="'15'!A1" display="15. Issues with Health Care Affordability over the Past 12 Months" xr:uid="{00000000-0004-0000-0100-00000C000000}"/>
    <hyperlink ref="A22" location="'16'!A1" display="16. Any Unmet Health Care Needs Due to Cost for the Resident over the Past 12 Months " xr:uid="{00000000-0004-0000-0100-00000D000000}"/>
    <hyperlink ref="A23" location="'17'!A1" display="17. Medical Debt or Problems Paying Medical Bills in the Family over the Past 12 Months" xr:uid="{1EC39219-ADBD-4733-B0BB-4092F629DBC0}"/>
    <hyperlink ref="A9" location="'3'!A1" display="3. Overall Statewide Health Insurance Coverage Rates" xr:uid="{56FFD121-99B5-49E0-8A5D-A3B019382C64}"/>
    <hyperlink ref="A8" location="'2'!A1" display="2. Statewide Demographic Data" xr:uid="{50EAA4ED-F20F-4E99-B76C-B52EE71F035D}"/>
  </hyperlinks>
  <pageMargins left="0.7" right="0.7" top="0.75" bottom="0.75" header="0.3" footer="0.3"/>
  <pageSetup orientation="portrait" r:id="rId1"/>
  <extLst>
    <ext xmlns:mx="http://schemas.microsoft.com/office/mac/excel/2008/main" uri="{64002731-A6B0-56B0-2670-7721B7C09600}">
      <mx:PLV Mode="0" OnePage="0" WScale="10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2"/>
  </sheetPr>
  <dimension ref="A1:BF24"/>
  <sheetViews>
    <sheetView workbookViewId="0">
      <selection activeCell="C18" sqref="C18"/>
    </sheetView>
  </sheetViews>
  <sheetFormatPr defaultColWidth="8.85546875" defaultRowHeight="12.75" x14ac:dyDescent="0.2"/>
  <cols>
    <col min="1" max="1" width="82.85546875" style="6" customWidth="1"/>
    <col min="2" max="2" width="14.85546875" style="6" customWidth="1"/>
    <col min="3" max="3" width="7.42578125" style="6" bestFit="1" customWidth="1"/>
    <col min="4" max="4" width="27.5703125" style="6" customWidth="1"/>
    <col min="5" max="5" width="6.42578125" style="6" bestFit="1" customWidth="1"/>
    <col min="6" max="6" width="9.42578125" style="6" customWidth="1"/>
    <col min="7" max="7" width="4" style="6" bestFit="1" customWidth="1"/>
    <col min="8" max="8" width="7.42578125" style="6" bestFit="1" customWidth="1"/>
    <col min="9" max="9" width="8.42578125" style="6" customWidth="1"/>
    <col min="10" max="10" width="4" style="6" bestFit="1" customWidth="1"/>
    <col min="11" max="11" width="7.42578125" style="6" bestFit="1" customWidth="1"/>
    <col min="12" max="12" width="8.42578125" style="6" bestFit="1" customWidth="1"/>
    <col min="13" max="13" width="4" style="6" bestFit="1" customWidth="1"/>
    <col min="14" max="14" width="6.42578125" style="6" bestFit="1" customWidth="1"/>
    <col min="15" max="15" width="8.42578125" style="6" bestFit="1" customWidth="1"/>
    <col min="16" max="16" width="4" style="6" bestFit="1" customWidth="1"/>
    <col min="17" max="17" width="6.42578125" style="6" bestFit="1" customWidth="1"/>
    <col min="18" max="18" width="8.42578125" style="6" bestFit="1" customWidth="1"/>
    <col min="19" max="19" width="4" style="6" bestFit="1" customWidth="1"/>
    <col min="20" max="20" width="7.42578125" style="6" bestFit="1" customWidth="1"/>
    <col min="21" max="21" width="8.42578125" style="6" bestFit="1" customWidth="1"/>
    <col min="22" max="16384" width="8.85546875" style="6"/>
  </cols>
  <sheetData>
    <row r="1" spans="1:58" s="32" customFormat="1" ht="40.700000000000003" customHeight="1" x14ac:dyDescent="0.25">
      <c r="A1" s="37" t="s">
        <v>19</v>
      </c>
    </row>
    <row r="2" spans="1:58" ht="25.5" x14ac:dyDescent="0.35">
      <c r="A2" s="210" t="s">
        <v>0</v>
      </c>
    </row>
    <row r="3" spans="1:58" s="8" customFormat="1" x14ac:dyDescent="0.2">
      <c r="A3" s="7"/>
    </row>
    <row r="4" spans="1:58" s="8" customFormat="1" x14ac:dyDescent="0.2">
      <c r="A4" s="7"/>
    </row>
    <row r="5" spans="1:58" ht="18" x14ac:dyDescent="0.25">
      <c r="A5" s="170" t="s">
        <v>20</v>
      </c>
      <c r="B5" s="170"/>
      <c r="C5" s="170"/>
      <c r="D5" s="170"/>
      <c r="E5" s="170"/>
      <c r="F5" s="170"/>
      <c r="G5" s="170"/>
      <c r="H5" s="170"/>
      <c r="I5" s="170"/>
      <c r="J5" s="169"/>
      <c r="K5" s="169"/>
      <c r="L5" s="169"/>
      <c r="M5" s="169"/>
      <c r="N5" s="169"/>
      <c r="O5" s="169"/>
      <c r="P5" s="169"/>
      <c r="Q5" s="169"/>
      <c r="R5" s="169"/>
      <c r="S5" s="169"/>
      <c r="T5" s="169"/>
      <c r="U5" s="16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</row>
    <row r="7" spans="1:58" ht="22.35" customHeight="1" x14ac:dyDescent="0.25">
      <c r="A7" s="10" t="s">
        <v>21</v>
      </c>
      <c r="B7" s="227" t="s">
        <v>22</v>
      </c>
      <c r="C7" s="228"/>
    </row>
    <row r="8" spans="1:58" ht="30.6" customHeight="1" x14ac:dyDescent="0.25">
      <c r="A8" s="10"/>
      <c r="B8" s="35" t="s">
        <v>23</v>
      </c>
      <c r="C8" s="35" t="s">
        <v>24</v>
      </c>
    </row>
    <row r="9" spans="1:58" ht="15" x14ac:dyDescent="0.25">
      <c r="A9" s="84" t="s">
        <v>25</v>
      </c>
      <c r="B9" s="174">
        <v>243803</v>
      </c>
      <c r="C9" s="85">
        <f>B9/B17</f>
        <v>3.5589107064525997E-2</v>
      </c>
      <c r="D9" s="43"/>
    </row>
    <row r="10" spans="1:58" x14ac:dyDescent="0.2">
      <c r="A10" s="84" t="s">
        <v>26</v>
      </c>
      <c r="B10" s="174">
        <v>772038</v>
      </c>
      <c r="C10" s="85">
        <f>B10/B17</f>
        <v>0.11269813349254323</v>
      </c>
    </row>
    <row r="11" spans="1:58" x14ac:dyDescent="0.2">
      <c r="A11" s="84" t="s">
        <v>27</v>
      </c>
      <c r="B11" s="174">
        <v>1656426</v>
      </c>
      <c r="C11" s="85">
        <f>B11/B17</f>
        <v>0.24179654170975967</v>
      </c>
    </row>
    <row r="12" spans="1:58" x14ac:dyDescent="0.2">
      <c r="A12" s="84" t="s">
        <v>28</v>
      </c>
      <c r="B12" s="174">
        <v>843072</v>
      </c>
      <c r="C12" s="85">
        <f>B12/B17</f>
        <v>0.12306731119430056</v>
      </c>
      <c r="D12" s="12"/>
      <c r="E12" s="13"/>
      <c r="F12" s="13"/>
      <c r="G12" s="12"/>
      <c r="H12" s="13"/>
      <c r="I12" s="13"/>
      <c r="J12" s="12"/>
      <c r="K12" s="13"/>
      <c r="L12" s="13"/>
      <c r="M12" s="12"/>
      <c r="N12" s="13"/>
      <c r="O12" s="13"/>
      <c r="P12" s="12"/>
      <c r="Q12" s="13"/>
      <c r="R12" s="13"/>
      <c r="S12" s="12"/>
      <c r="T12" s="13"/>
      <c r="U12" s="13"/>
    </row>
    <row r="13" spans="1:58" x14ac:dyDescent="0.2">
      <c r="A13" s="84" t="s">
        <v>29</v>
      </c>
      <c r="B13" s="174">
        <v>692116</v>
      </c>
      <c r="C13" s="85">
        <f>B13/B17</f>
        <v>0.10103153129810327</v>
      </c>
      <c r="D13" s="12"/>
      <c r="E13" s="13"/>
      <c r="F13" s="13"/>
      <c r="G13" s="12"/>
      <c r="H13" s="13"/>
      <c r="I13" s="13"/>
      <c r="J13" s="12"/>
      <c r="K13" s="13"/>
      <c r="L13" s="13"/>
      <c r="M13" s="12"/>
      <c r="N13" s="13"/>
      <c r="O13" s="13"/>
      <c r="P13" s="12"/>
      <c r="Q13" s="13"/>
      <c r="R13" s="13"/>
      <c r="S13" s="12"/>
      <c r="T13" s="13"/>
      <c r="U13" s="13"/>
    </row>
    <row r="14" spans="1:58" x14ac:dyDescent="0.2">
      <c r="A14" s="84" t="s">
        <v>30</v>
      </c>
      <c r="B14" s="174">
        <v>1479546</v>
      </c>
      <c r="C14" s="85">
        <f>B14/B17</f>
        <v>0.21597650972666937</v>
      </c>
    </row>
    <row r="15" spans="1:58" x14ac:dyDescent="0.2">
      <c r="A15" s="84" t="s">
        <v>31</v>
      </c>
      <c r="B15" s="174">
        <v>343223</v>
      </c>
      <c r="C15" s="85">
        <f>B15/B17</f>
        <v>5.0101926941045864E-2</v>
      </c>
    </row>
    <row r="16" spans="1:58" x14ac:dyDescent="0.2">
      <c r="A16" s="84" t="s">
        <v>32</v>
      </c>
      <c r="B16" s="174">
        <v>820271</v>
      </c>
      <c r="C16" s="85">
        <f>B16/B17</f>
        <v>0.11973893857305203</v>
      </c>
    </row>
    <row r="17" spans="1:5" x14ac:dyDescent="0.2">
      <c r="A17" s="86" t="s">
        <v>33</v>
      </c>
      <c r="B17" s="105">
        <f>SUM(B9:B16)</f>
        <v>6850495</v>
      </c>
      <c r="C17" s="87">
        <v>1</v>
      </c>
    </row>
    <row r="18" spans="1:5" x14ac:dyDescent="0.2">
      <c r="C18" s="225"/>
    </row>
    <row r="23" spans="1:5" s="14" customFormat="1" ht="32.450000000000003" customHeight="1" x14ac:dyDescent="0.25">
      <c r="A23" s="229" t="s">
        <v>34</v>
      </c>
      <c r="B23" s="229"/>
      <c r="C23" s="229"/>
      <c r="D23" s="229"/>
      <c r="E23" s="229"/>
    </row>
    <row r="24" spans="1:5" s="14" customFormat="1" ht="15" x14ac:dyDescent="0.25">
      <c r="A24" s="11" t="s">
        <v>35</v>
      </c>
    </row>
  </sheetData>
  <mergeCells count="2">
    <mergeCell ref="B7:C7"/>
    <mergeCell ref="A23:E23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5F3D1F-8E96-49BF-9EB8-24F04A5FC7EE}">
  <sheetPr>
    <tabColor theme="2"/>
  </sheetPr>
  <dimension ref="A1:BF45"/>
  <sheetViews>
    <sheetView zoomScale="99" zoomScaleNormal="99" workbookViewId="0">
      <pane ySplit="6" topLeftCell="A37" activePane="bottomLeft" state="frozen"/>
      <selection pane="bottomLeft" activeCell="S8" sqref="S8"/>
    </sheetView>
  </sheetViews>
  <sheetFormatPr defaultRowHeight="15" x14ac:dyDescent="0.25"/>
  <cols>
    <col min="1" max="1" width="33.42578125" bestFit="1" customWidth="1"/>
    <col min="2" max="2" width="33.28515625" customWidth="1"/>
    <col min="3" max="3" width="13" customWidth="1"/>
    <col min="4" max="4" width="11.28515625" customWidth="1"/>
    <col min="5" max="5" width="13.140625" customWidth="1"/>
    <col min="7" max="7" width="12.85546875" customWidth="1"/>
    <col min="9" max="9" width="13.140625" customWidth="1"/>
    <col min="11" max="11" width="12.140625" customWidth="1"/>
    <col min="13" max="13" width="12.42578125" customWidth="1"/>
    <col min="14" max="14" width="10.140625" customWidth="1"/>
    <col min="15" max="15" width="12.85546875" customWidth="1"/>
    <col min="16" max="16" width="12" customWidth="1"/>
    <col min="17" max="17" width="13.28515625" style="203" customWidth="1"/>
    <col min="19" max="19" width="12.5703125" customWidth="1"/>
    <col min="20" max="20" width="11.42578125" style="202" customWidth="1"/>
  </cols>
  <sheetData>
    <row r="1" spans="1:58" s="32" customFormat="1" ht="40.700000000000003" customHeight="1" x14ac:dyDescent="0.25">
      <c r="A1" s="37" t="s">
        <v>19</v>
      </c>
    </row>
    <row r="2" spans="1:58" s="6" customFormat="1" ht="25.5" x14ac:dyDescent="0.35">
      <c r="A2" s="210" t="s">
        <v>0</v>
      </c>
    </row>
    <row r="3" spans="1:58" s="8" customFormat="1" ht="12.75" x14ac:dyDescent="0.2">
      <c r="A3" s="7"/>
    </row>
    <row r="4" spans="1:58" s="8" customFormat="1" ht="18" x14ac:dyDescent="0.25">
      <c r="A4" s="170" t="s">
        <v>36</v>
      </c>
    </row>
    <row r="5" spans="1:58" s="6" customFormat="1" ht="18" x14ac:dyDescent="0.25">
      <c r="B5" s="170"/>
      <c r="C5" s="170"/>
      <c r="D5" s="170"/>
      <c r="E5" s="170"/>
      <c r="F5" s="170"/>
      <c r="G5" s="170"/>
      <c r="H5" s="170"/>
      <c r="I5" s="170"/>
      <c r="J5" s="170"/>
      <c r="K5" s="170"/>
      <c r="L5" s="170"/>
      <c r="M5" s="170"/>
      <c r="N5" s="170"/>
      <c r="O5" s="170"/>
      <c r="P5" s="170"/>
      <c r="Q5" s="170"/>
      <c r="R5" s="170"/>
      <c r="S5" s="170"/>
      <c r="T5" s="170"/>
      <c r="U5" s="170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</row>
    <row r="6" spans="1:58" x14ac:dyDescent="0.25">
      <c r="A6" s="211"/>
      <c r="B6" s="211"/>
      <c r="C6" s="231" t="s">
        <v>25</v>
      </c>
      <c r="D6" s="232"/>
      <c r="E6" s="231" t="s">
        <v>26</v>
      </c>
      <c r="F6" s="232"/>
      <c r="G6" s="231" t="s">
        <v>27</v>
      </c>
      <c r="H6" s="232"/>
      <c r="I6" s="231" t="s">
        <v>28</v>
      </c>
      <c r="J6" s="232"/>
      <c r="K6" s="231" t="s">
        <v>29</v>
      </c>
      <c r="L6" s="232"/>
      <c r="M6" s="231" t="s">
        <v>30</v>
      </c>
      <c r="N6" s="232"/>
      <c r="O6" s="231" t="s">
        <v>31</v>
      </c>
      <c r="P6" s="232"/>
      <c r="Q6" s="231" t="s">
        <v>32</v>
      </c>
      <c r="R6" s="232"/>
      <c r="S6" s="231" t="s">
        <v>37</v>
      </c>
      <c r="T6" s="232"/>
    </row>
    <row r="7" spans="1:58" x14ac:dyDescent="0.25">
      <c r="A7" s="211"/>
      <c r="B7" s="211"/>
      <c r="C7" s="206" t="s">
        <v>23</v>
      </c>
      <c r="D7" s="207" t="s">
        <v>38</v>
      </c>
      <c r="E7" s="206" t="s">
        <v>23</v>
      </c>
      <c r="F7" s="207" t="s">
        <v>38</v>
      </c>
      <c r="G7" s="206" t="s">
        <v>23</v>
      </c>
      <c r="H7" s="207" t="s">
        <v>38</v>
      </c>
      <c r="I7" s="206" t="s">
        <v>23</v>
      </c>
      <c r="J7" s="207" t="s">
        <v>38</v>
      </c>
      <c r="K7" s="206" t="s">
        <v>23</v>
      </c>
      <c r="L7" s="207" t="s">
        <v>38</v>
      </c>
      <c r="M7" s="207" t="s">
        <v>23</v>
      </c>
      <c r="N7" s="207" t="s">
        <v>38</v>
      </c>
      <c r="O7" s="206" t="s">
        <v>23</v>
      </c>
      <c r="P7" s="207" t="s">
        <v>38</v>
      </c>
      <c r="Q7" s="206" t="s">
        <v>23</v>
      </c>
      <c r="R7" s="207" t="s">
        <v>38</v>
      </c>
      <c r="S7" s="206" t="s">
        <v>23</v>
      </c>
      <c r="T7" s="207" t="s">
        <v>38</v>
      </c>
    </row>
    <row r="8" spans="1:58" x14ac:dyDescent="0.25">
      <c r="A8" s="230" t="s">
        <v>39</v>
      </c>
      <c r="B8" s="212" t="s">
        <v>40</v>
      </c>
      <c r="C8" s="213">
        <v>51986.601296000001</v>
      </c>
      <c r="D8" s="214">
        <v>0.213232</v>
      </c>
      <c r="E8" s="213">
        <v>112827.177396</v>
      </c>
      <c r="F8" s="214">
        <v>0.14614199999999999</v>
      </c>
      <c r="G8" s="213">
        <v>295160.20536600001</v>
      </c>
      <c r="H8" s="214">
        <v>0.17819099999999999</v>
      </c>
      <c r="I8" s="213">
        <v>130828.756032</v>
      </c>
      <c r="J8" s="214">
        <v>0.15518100000000001</v>
      </c>
      <c r="K8" s="213">
        <v>140929.352036</v>
      </c>
      <c r="L8" s="214">
        <v>0.203621</v>
      </c>
      <c r="M8" s="213">
        <v>309988.55973600002</v>
      </c>
      <c r="N8" s="214">
        <v>0.20951600000000001</v>
      </c>
      <c r="O8" s="213">
        <v>67387.717374</v>
      </c>
      <c r="P8" s="214">
        <v>0.19633800000000001</v>
      </c>
      <c r="Q8" s="213">
        <v>112039.99561899999</v>
      </c>
      <c r="R8" s="214">
        <v>0.13658899999999999</v>
      </c>
      <c r="S8" s="213">
        <v>1206420.1229650001</v>
      </c>
      <c r="T8" s="214">
        <v>0.17610700000000001</v>
      </c>
    </row>
    <row r="9" spans="1:58" x14ac:dyDescent="0.25">
      <c r="A9" s="230"/>
      <c r="B9" s="212" t="s">
        <v>41</v>
      </c>
      <c r="C9" s="213">
        <v>134855.484799</v>
      </c>
      <c r="D9" s="214">
        <v>0.55313299999999999</v>
      </c>
      <c r="E9" s="213">
        <v>480778.172082</v>
      </c>
      <c r="F9" s="214">
        <v>0.62273900000000004</v>
      </c>
      <c r="G9" s="213">
        <v>1116994.3088400001</v>
      </c>
      <c r="H9" s="214">
        <v>0.67434000000000005</v>
      </c>
      <c r="I9" s="213">
        <v>546959.82143999997</v>
      </c>
      <c r="J9" s="214">
        <v>0.64876999999999996</v>
      </c>
      <c r="K9" s="213">
        <v>410024.05283599999</v>
      </c>
      <c r="L9" s="214">
        <v>0.59242099999999998</v>
      </c>
      <c r="M9" s="213">
        <v>848859.92657999997</v>
      </c>
      <c r="N9" s="214">
        <v>0.57372999999999996</v>
      </c>
      <c r="O9" s="213">
        <v>211622.37800199998</v>
      </c>
      <c r="P9" s="214">
        <v>0.61657399999999996</v>
      </c>
      <c r="Q9" s="213">
        <v>507349.91756500001</v>
      </c>
      <c r="R9" s="214">
        <v>0.61851500000000004</v>
      </c>
      <c r="S9" s="213">
        <v>4256924.99498</v>
      </c>
      <c r="T9" s="214">
        <v>0.62140399999999996</v>
      </c>
    </row>
    <row r="10" spans="1:58" x14ac:dyDescent="0.25">
      <c r="A10" s="230"/>
      <c r="B10" s="212" t="s">
        <v>42</v>
      </c>
      <c r="C10" s="213">
        <v>56960.913905000001</v>
      </c>
      <c r="D10" s="214">
        <v>0.23363500000000001</v>
      </c>
      <c r="E10" s="213">
        <v>178432.65052199998</v>
      </c>
      <c r="F10" s="214">
        <v>0.23111899999999999</v>
      </c>
      <c r="G10" s="213">
        <v>244273.14221999998</v>
      </c>
      <c r="H10" s="214">
        <v>0.14746999999999999</v>
      </c>
      <c r="I10" s="213">
        <v>165283.422528</v>
      </c>
      <c r="J10" s="214">
        <v>0.196049</v>
      </c>
      <c r="K10" s="213">
        <v>141162.59512799999</v>
      </c>
      <c r="L10" s="214">
        <v>0.203958</v>
      </c>
      <c r="M10" s="213">
        <v>320697.51368400001</v>
      </c>
      <c r="N10" s="214">
        <v>0.216754</v>
      </c>
      <c r="O10" s="213">
        <v>64212.904624000003</v>
      </c>
      <c r="P10" s="214">
        <v>0.187088</v>
      </c>
      <c r="Q10" s="213">
        <v>200881.086816</v>
      </c>
      <c r="R10" s="214">
        <v>0.244896</v>
      </c>
      <c r="S10" s="213">
        <v>1387143.03156</v>
      </c>
      <c r="T10" s="214">
        <v>0.202488</v>
      </c>
    </row>
    <row r="11" spans="1:58" x14ac:dyDescent="0.25">
      <c r="A11" s="215" t="s">
        <v>43</v>
      </c>
      <c r="B11" s="212" t="s">
        <v>44</v>
      </c>
      <c r="C11" s="216">
        <v>111447.958769</v>
      </c>
      <c r="D11" s="217">
        <v>0.457123</v>
      </c>
      <c r="E11" s="216">
        <v>368935.34313600004</v>
      </c>
      <c r="F11" s="217">
        <v>0.47787200000000002</v>
      </c>
      <c r="G11" s="216">
        <v>791354.20864800003</v>
      </c>
      <c r="H11" s="217">
        <v>0.47774800000000001</v>
      </c>
      <c r="I11" s="216">
        <v>422705.34086400003</v>
      </c>
      <c r="J11" s="217">
        <v>0.50138700000000003</v>
      </c>
      <c r="K11" s="216">
        <v>351710.51137200004</v>
      </c>
      <c r="L11" s="217">
        <v>0.50816700000000004</v>
      </c>
      <c r="M11" s="216">
        <v>727995.81383999996</v>
      </c>
      <c r="N11" s="217">
        <v>0.49203999999999998</v>
      </c>
      <c r="O11" s="216">
        <v>161752.762548</v>
      </c>
      <c r="P11" s="217">
        <v>0.47127599999999997</v>
      </c>
      <c r="Q11" s="213">
        <v>375587.32602199999</v>
      </c>
      <c r="R11" s="217">
        <v>0.45788200000000001</v>
      </c>
      <c r="S11" s="216">
        <v>3313687.1889249999</v>
      </c>
      <c r="T11" s="217">
        <v>0.48371500000000001</v>
      </c>
    </row>
    <row r="12" spans="1:58" x14ac:dyDescent="0.25">
      <c r="A12" s="215"/>
      <c r="B12" s="212" t="s">
        <v>45</v>
      </c>
      <c r="C12" s="213">
        <v>132355.04123100001</v>
      </c>
      <c r="D12" s="214">
        <v>0.54287700000000005</v>
      </c>
      <c r="E12" s="213">
        <v>403102.65686400002</v>
      </c>
      <c r="F12" s="214">
        <v>0.52212800000000004</v>
      </c>
      <c r="G12" s="213">
        <v>865071.79135200009</v>
      </c>
      <c r="H12" s="214">
        <v>0.52225200000000005</v>
      </c>
      <c r="I12" s="213">
        <v>420366.65913599997</v>
      </c>
      <c r="J12" s="214">
        <v>0.49861299999999997</v>
      </c>
      <c r="K12" s="213">
        <v>340405.48862800002</v>
      </c>
      <c r="L12" s="214">
        <v>0.49183300000000002</v>
      </c>
      <c r="M12" s="213">
        <v>751550.18615999992</v>
      </c>
      <c r="N12" s="214">
        <v>0.50795999999999997</v>
      </c>
      <c r="O12" s="213">
        <v>181470.237452</v>
      </c>
      <c r="P12" s="214">
        <v>0.52872399999999997</v>
      </c>
      <c r="Q12" s="213">
        <v>444683.67397800001</v>
      </c>
      <c r="R12" s="214">
        <v>0.54211799999999999</v>
      </c>
      <c r="S12" s="213">
        <v>3536807.8110750001</v>
      </c>
      <c r="T12" s="217">
        <v>0.51628499999999999</v>
      </c>
    </row>
    <row r="13" spans="1:58" x14ac:dyDescent="0.25">
      <c r="A13" s="230" t="s">
        <v>46</v>
      </c>
      <c r="B13" s="212" t="s">
        <v>47</v>
      </c>
      <c r="C13" s="213">
        <v>115246.897115</v>
      </c>
      <c r="D13" s="214">
        <v>0.47270499999999999</v>
      </c>
      <c r="E13" s="213">
        <v>638917.03173599998</v>
      </c>
      <c r="F13" s="214">
        <v>0.82757199999999997</v>
      </c>
      <c r="G13" s="213">
        <v>1083927.0766020003</v>
      </c>
      <c r="H13" s="214">
        <v>0.6543770000000001</v>
      </c>
      <c r="I13" s="213">
        <v>664223.54899200005</v>
      </c>
      <c r="J13" s="214">
        <v>0.78786100000000003</v>
      </c>
      <c r="K13" s="213">
        <v>559984.82655600004</v>
      </c>
      <c r="L13" s="214">
        <v>0.809091</v>
      </c>
      <c r="M13" s="213">
        <v>1167400.2621960002</v>
      </c>
      <c r="N13" s="214">
        <v>0.78902600000000012</v>
      </c>
      <c r="O13" s="213">
        <v>168026.192542</v>
      </c>
      <c r="P13" s="214">
        <v>0.48955399999999999</v>
      </c>
      <c r="Q13" s="213">
        <v>683024.07655100001</v>
      </c>
      <c r="R13" s="214">
        <v>0.832681</v>
      </c>
      <c r="S13" s="213">
        <v>5067907.1445650002</v>
      </c>
      <c r="T13" s="217">
        <v>0.73978699999999997</v>
      </c>
    </row>
    <row r="14" spans="1:58" x14ac:dyDescent="0.25">
      <c r="A14" s="230"/>
      <c r="B14" s="212" t="s">
        <v>48</v>
      </c>
      <c r="C14" s="213">
        <v>4333.5983249999999</v>
      </c>
      <c r="D14" s="214">
        <v>1.7774999999999999E-2</v>
      </c>
      <c r="E14" s="213">
        <v>23315.547600000002</v>
      </c>
      <c r="F14" s="214">
        <v>3.0200000000000001E-2</v>
      </c>
      <c r="G14" s="213">
        <v>216523.037442</v>
      </c>
      <c r="H14" s="214">
        <v>0.130717</v>
      </c>
      <c r="I14" s="213">
        <v>56873.637120000007</v>
      </c>
      <c r="J14" s="214">
        <v>6.7460000000000006E-2</v>
      </c>
      <c r="K14" s="213">
        <v>18462.886416000001</v>
      </c>
      <c r="L14" s="214">
        <v>2.6676000000000002E-2</v>
      </c>
      <c r="M14" s="213">
        <v>60770.872404000002</v>
      </c>
      <c r="N14" s="214">
        <v>4.1073999999999999E-2</v>
      </c>
      <c r="O14" s="213">
        <v>13817.471534</v>
      </c>
      <c r="P14" s="214">
        <v>4.0258000000000002E-2</v>
      </c>
      <c r="Q14" s="213">
        <v>39528.039219000006</v>
      </c>
      <c r="R14" s="214">
        <v>4.8189000000000003E-2</v>
      </c>
      <c r="S14" s="213">
        <v>425354.08504500001</v>
      </c>
      <c r="T14" s="217">
        <v>6.2091E-2</v>
      </c>
    </row>
    <row r="15" spans="1:58" x14ac:dyDescent="0.25">
      <c r="A15" s="230"/>
      <c r="B15" s="212" t="s">
        <v>49</v>
      </c>
      <c r="C15" s="213">
        <v>79593.390197999994</v>
      </c>
      <c r="D15" s="214">
        <v>0.32646599999999998</v>
      </c>
      <c r="E15" s="213">
        <v>46258.972884000003</v>
      </c>
      <c r="F15" s="214">
        <v>5.9917999999999999E-2</v>
      </c>
      <c r="G15" s="213">
        <v>171123.71363399999</v>
      </c>
      <c r="H15" s="214">
        <v>0.103309</v>
      </c>
      <c r="I15" s="213">
        <v>49591.181184000001</v>
      </c>
      <c r="J15" s="214">
        <v>5.8821999999999999E-2</v>
      </c>
      <c r="K15" s="213">
        <v>42254.373916000004</v>
      </c>
      <c r="L15" s="214">
        <v>6.1051000000000001E-2</v>
      </c>
      <c r="M15" s="213">
        <v>118655.15056200001</v>
      </c>
      <c r="N15" s="214">
        <v>8.0197000000000004E-2</v>
      </c>
      <c r="O15" s="213">
        <v>24012.910748999999</v>
      </c>
      <c r="P15" s="214">
        <v>6.9962999999999997E-2</v>
      </c>
      <c r="Q15" s="213">
        <v>27876.909935</v>
      </c>
      <c r="R15" s="214">
        <v>3.3985000000000001E-2</v>
      </c>
      <c r="S15" s="213">
        <v>563953.29988499999</v>
      </c>
      <c r="T15" s="217">
        <v>8.2322999999999993E-2</v>
      </c>
    </row>
    <row r="16" spans="1:58" x14ac:dyDescent="0.25">
      <c r="A16" s="230"/>
      <c r="B16" s="212" t="s">
        <v>50</v>
      </c>
      <c r="C16" s="213">
        <v>44628.870558999995</v>
      </c>
      <c r="D16" s="214">
        <v>0.18305299999999999</v>
      </c>
      <c r="E16" s="213">
        <v>63545.675742000007</v>
      </c>
      <c r="F16" s="214">
        <v>8.2309000000000007E-2</v>
      </c>
      <c r="G16" s="213">
        <v>184850.51589599997</v>
      </c>
      <c r="H16" s="214">
        <v>0.11159599999999999</v>
      </c>
      <c r="I16" s="213">
        <v>72384.475776000007</v>
      </c>
      <c r="J16" s="214">
        <v>8.5858000000000004E-2</v>
      </c>
      <c r="K16" s="213">
        <v>71413.913111999995</v>
      </c>
      <c r="L16" s="214">
        <v>0.103182</v>
      </c>
      <c r="M16" s="213">
        <v>132719.71483800001</v>
      </c>
      <c r="N16" s="214">
        <v>8.9703000000000005E-2</v>
      </c>
      <c r="O16" s="213">
        <v>137366.42517500001</v>
      </c>
      <c r="P16" s="214">
        <v>0.400225</v>
      </c>
      <c r="Q16" s="213">
        <v>69841.154024000003</v>
      </c>
      <c r="R16" s="214">
        <v>8.5143999999999997E-2</v>
      </c>
      <c r="S16" s="213">
        <v>793280.47050499998</v>
      </c>
      <c r="T16" s="217">
        <v>0.115799</v>
      </c>
    </row>
    <row r="17" spans="1:20" x14ac:dyDescent="0.25">
      <c r="A17" s="209" t="s">
        <v>51</v>
      </c>
      <c r="B17" s="218" t="s">
        <v>52</v>
      </c>
      <c r="C17" s="219">
        <v>216587.75871599998</v>
      </c>
      <c r="D17" s="220">
        <v>0.88837199999999994</v>
      </c>
      <c r="E17" s="219">
        <v>738164.83275000006</v>
      </c>
      <c r="F17" s="220">
        <v>0.956125</v>
      </c>
      <c r="G17" s="219">
        <v>1483072.73697</v>
      </c>
      <c r="H17" s="220">
        <v>0.89534499999999995</v>
      </c>
      <c r="I17" s="219">
        <v>798785.42784000002</v>
      </c>
      <c r="J17" s="220">
        <v>0.94747000000000003</v>
      </c>
      <c r="K17" s="219">
        <v>659869.62344400003</v>
      </c>
      <c r="L17" s="220">
        <v>0.95340900000000006</v>
      </c>
      <c r="M17" s="219">
        <v>1412700.1117199999</v>
      </c>
      <c r="N17" s="220">
        <v>0.95482</v>
      </c>
      <c r="O17" s="219">
        <v>304434.33910099999</v>
      </c>
      <c r="P17" s="220">
        <v>0.88698699999999997</v>
      </c>
      <c r="Q17" s="219">
        <v>797261.57817900006</v>
      </c>
      <c r="R17" s="220">
        <v>0.97194900000000006</v>
      </c>
      <c r="S17" s="221">
        <v>6400972.3685950004</v>
      </c>
      <c r="T17" s="222">
        <v>0.93438100000000002</v>
      </c>
    </row>
    <row r="18" spans="1:20" x14ac:dyDescent="0.25">
      <c r="A18" s="230" t="s">
        <v>53</v>
      </c>
      <c r="B18" s="212" t="s">
        <v>54</v>
      </c>
      <c r="C18" s="213">
        <v>153055.13494599998</v>
      </c>
      <c r="D18" s="214">
        <v>0.62778199999999995</v>
      </c>
      <c r="E18" s="213">
        <v>462563.47954799997</v>
      </c>
      <c r="F18" s="214">
        <v>0.59914599999999996</v>
      </c>
      <c r="G18" s="213">
        <v>1056821.3215379999</v>
      </c>
      <c r="H18" s="214">
        <v>0.63801299999999994</v>
      </c>
      <c r="I18" s="213">
        <v>513704.84639999998</v>
      </c>
      <c r="J18" s="214">
        <v>0.60932500000000001</v>
      </c>
      <c r="K18" s="213">
        <v>444381.38319199992</v>
      </c>
      <c r="L18" s="214">
        <v>0.64206199999999991</v>
      </c>
      <c r="M18" s="213">
        <v>947894.81763599999</v>
      </c>
      <c r="N18" s="214">
        <v>0.64066599999999996</v>
      </c>
      <c r="O18" s="213">
        <v>176241.23504699999</v>
      </c>
      <c r="P18" s="214">
        <v>0.51348899999999997</v>
      </c>
      <c r="Q18" s="213">
        <v>460619.07869499997</v>
      </c>
      <c r="R18" s="214">
        <v>0.56154499999999996</v>
      </c>
      <c r="S18" s="213">
        <v>4191071.1865449999</v>
      </c>
      <c r="T18" s="217">
        <v>0.61179099999999997</v>
      </c>
    </row>
    <row r="19" spans="1:20" x14ac:dyDescent="0.25">
      <c r="A19" s="230"/>
      <c r="B19" s="212" t="s">
        <v>55</v>
      </c>
      <c r="C19" s="213">
        <v>56481.109600999996</v>
      </c>
      <c r="D19" s="214">
        <v>0.23166699999999998</v>
      </c>
      <c r="E19" s="213">
        <v>200597.08946399999</v>
      </c>
      <c r="F19" s="214">
        <v>0.259828</v>
      </c>
      <c r="G19" s="213">
        <v>390311.94051000004</v>
      </c>
      <c r="H19" s="214">
        <v>0.23563500000000001</v>
      </c>
      <c r="I19" s="213">
        <v>212496.29759999999</v>
      </c>
      <c r="J19" s="214">
        <v>0.25205</v>
      </c>
      <c r="K19" s="213">
        <v>159022.64850799998</v>
      </c>
      <c r="L19" s="214">
        <v>0.229763</v>
      </c>
      <c r="M19" s="213">
        <v>335899.848834</v>
      </c>
      <c r="N19" s="214">
        <v>0.22702900000000001</v>
      </c>
      <c r="O19" s="213">
        <v>80799.156099</v>
      </c>
      <c r="P19" s="214">
        <v>0.23541299999999998</v>
      </c>
      <c r="Q19" s="213">
        <v>232310.590452</v>
      </c>
      <c r="R19" s="214">
        <v>0.28321200000000002</v>
      </c>
      <c r="S19" s="213">
        <v>1676898.418575</v>
      </c>
      <c r="T19" s="217">
        <v>0.244785</v>
      </c>
    </row>
    <row r="20" spans="1:20" x14ac:dyDescent="0.25">
      <c r="A20" s="230"/>
      <c r="B20" s="212" t="s">
        <v>56</v>
      </c>
      <c r="C20" s="213">
        <v>34266.755452999998</v>
      </c>
      <c r="D20" s="214">
        <v>0.14055099999999998</v>
      </c>
      <c r="E20" s="213">
        <v>108876.65894999998</v>
      </c>
      <c r="F20" s="214">
        <v>0.14102499999999998</v>
      </c>
      <c r="G20" s="213">
        <v>209292.737952</v>
      </c>
      <c r="H20" s="214">
        <v>0.12635199999999999</v>
      </c>
      <c r="I20" s="213">
        <v>116870.012928</v>
      </c>
      <c r="J20" s="214">
        <v>0.138624</v>
      </c>
      <c r="K20" s="213">
        <v>88711.968300000008</v>
      </c>
      <c r="L20" s="214">
        <v>0.12817500000000001</v>
      </c>
      <c r="M20" s="213">
        <v>195749.85398400002</v>
      </c>
      <c r="N20" s="214">
        <v>0.132304</v>
      </c>
      <c r="O20" s="213">
        <v>86182.608853999991</v>
      </c>
      <c r="P20" s="214">
        <v>0.25109799999999999</v>
      </c>
      <c r="Q20" s="213">
        <v>127341.33085299999</v>
      </c>
      <c r="R20" s="214">
        <v>0.15524299999999999</v>
      </c>
      <c r="S20" s="213">
        <v>982532.24537499994</v>
      </c>
      <c r="T20" s="217">
        <v>0.143425</v>
      </c>
    </row>
    <row r="21" spans="1:20" x14ac:dyDescent="0.25">
      <c r="A21" s="208" t="s">
        <v>57</v>
      </c>
      <c r="B21" s="212" t="s">
        <v>58</v>
      </c>
      <c r="C21" s="213">
        <v>11675.969473000001</v>
      </c>
      <c r="D21" s="214">
        <v>4.7891000000000003E-2</v>
      </c>
      <c r="E21" s="213">
        <v>67253.77425599999</v>
      </c>
      <c r="F21" s="214">
        <v>8.7111999999999995E-2</v>
      </c>
      <c r="G21" s="213">
        <v>123819.49992599999</v>
      </c>
      <c r="H21" s="214">
        <v>7.4750999999999998E-2</v>
      </c>
      <c r="I21" s="213">
        <v>58358.286912000003</v>
      </c>
      <c r="J21" s="214">
        <v>6.9221000000000005E-2</v>
      </c>
      <c r="K21" s="213">
        <v>46601.554512000002</v>
      </c>
      <c r="L21" s="214">
        <v>6.7332000000000003E-2</v>
      </c>
      <c r="M21" s="213">
        <v>115190.05382999999</v>
      </c>
      <c r="N21" s="214">
        <v>7.7854999999999994E-2</v>
      </c>
      <c r="O21" s="213">
        <v>54008.198387999997</v>
      </c>
      <c r="P21" s="214">
        <v>0.157356</v>
      </c>
      <c r="Q21" s="213">
        <v>102391.14784599999</v>
      </c>
      <c r="R21" s="214">
        <v>0.12482599999999999</v>
      </c>
      <c r="S21" s="213">
        <v>571721.76121500006</v>
      </c>
      <c r="T21" s="217">
        <v>8.3457000000000003E-2</v>
      </c>
    </row>
    <row r="22" spans="1:20" x14ac:dyDescent="0.25">
      <c r="A22" s="208" t="s">
        <v>59</v>
      </c>
      <c r="B22" s="212" t="s">
        <v>60</v>
      </c>
      <c r="C22" s="213">
        <v>63271.510756999996</v>
      </c>
      <c r="D22" s="214">
        <v>0.259519</v>
      </c>
      <c r="E22" s="213">
        <v>197284.27440600001</v>
      </c>
      <c r="F22" s="214">
        <v>0.25553700000000001</v>
      </c>
      <c r="G22" s="213">
        <v>357415.32014999999</v>
      </c>
      <c r="H22" s="214">
        <v>0.21577499999999999</v>
      </c>
      <c r="I22" s="213">
        <v>189484.64736</v>
      </c>
      <c r="J22" s="214">
        <v>0.22475500000000001</v>
      </c>
      <c r="K22" s="213">
        <v>147808.29296000002</v>
      </c>
      <c r="L22" s="214">
        <v>0.21356000000000003</v>
      </c>
      <c r="M22" s="213">
        <v>372597.02827200003</v>
      </c>
      <c r="N22" s="214">
        <v>0.251832</v>
      </c>
      <c r="O22" s="213">
        <v>89071.860067999994</v>
      </c>
      <c r="P22" s="214">
        <v>0.25951599999999997</v>
      </c>
      <c r="Q22" s="213">
        <v>244828.74618299998</v>
      </c>
      <c r="R22" s="214">
        <v>0.29847299999999999</v>
      </c>
      <c r="S22" s="213">
        <v>1671726.2948499999</v>
      </c>
      <c r="T22" s="217">
        <v>0.24403</v>
      </c>
    </row>
    <row r="23" spans="1:20" x14ac:dyDescent="0.25">
      <c r="A23" s="230" t="s">
        <v>61</v>
      </c>
      <c r="B23" s="212" t="s">
        <v>62</v>
      </c>
      <c r="C23" s="216">
        <v>82516.831971000007</v>
      </c>
      <c r="D23" s="217">
        <v>0.33845700000000001</v>
      </c>
      <c r="E23" s="216">
        <v>231600.59146799997</v>
      </c>
      <c r="F23" s="217">
        <v>0.29998599999999997</v>
      </c>
      <c r="G23" s="216">
        <v>478127.36490000004</v>
      </c>
      <c r="H23" s="217">
        <v>0.28865000000000002</v>
      </c>
      <c r="I23" s="216">
        <v>232410.50131200001</v>
      </c>
      <c r="J23" s="217">
        <v>0.275671</v>
      </c>
      <c r="K23" s="216">
        <v>237716.92982399999</v>
      </c>
      <c r="L23" s="217">
        <v>0.34346399999999999</v>
      </c>
      <c r="M23" s="216">
        <v>419923.26617399999</v>
      </c>
      <c r="N23" s="217">
        <v>0.28381899999999999</v>
      </c>
      <c r="O23" s="216">
        <v>100195.03105200001</v>
      </c>
      <c r="P23" s="217">
        <v>0.29192400000000002</v>
      </c>
      <c r="Q23" s="213">
        <v>217370.17445800002</v>
      </c>
      <c r="R23" s="217">
        <v>0.26499800000000001</v>
      </c>
      <c r="S23" s="216">
        <v>2010805.2458649999</v>
      </c>
      <c r="T23" s="217">
        <v>0.29352699999999998</v>
      </c>
    </row>
    <row r="24" spans="1:20" x14ac:dyDescent="0.25">
      <c r="A24" s="230"/>
      <c r="B24" s="212" t="s">
        <v>63</v>
      </c>
      <c r="C24" s="216">
        <v>56240.963645999997</v>
      </c>
      <c r="D24" s="217">
        <v>0.230682</v>
      </c>
      <c r="E24" s="216">
        <v>145271.30230800001</v>
      </c>
      <c r="F24" s="217">
        <v>0.188166</v>
      </c>
      <c r="G24" s="216">
        <v>264411.96952799999</v>
      </c>
      <c r="H24" s="217">
        <v>0.15962799999999999</v>
      </c>
      <c r="I24" s="216">
        <v>182059.712256</v>
      </c>
      <c r="J24" s="217">
        <v>0.215948</v>
      </c>
      <c r="K24" s="216">
        <v>110471.40322400001</v>
      </c>
      <c r="L24" s="217">
        <v>0.15961400000000001</v>
      </c>
      <c r="M24" s="216">
        <v>275315.39922600001</v>
      </c>
      <c r="N24" s="217">
        <v>0.186081</v>
      </c>
      <c r="O24" s="216">
        <v>87027.623879999999</v>
      </c>
      <c r="P24" s="217">
        <v>0.25356000000000001</v>
      </c>
      <c r="Q24" s="213">
        <v>195870.05127699999</v>
      </c>
      <c r="R24" s="217">
        <v>0.238787</v>
      </c>
      <c r="S24" s="216">
        <v>1303231.318305</v>
      </c>
      <c r="T24" s="217">
        <v>0.19023899999999999</v>
      </c>
    </row>
    <row r="25" spans="1:20" x14ac:dyDescent="0.25">
      <c r="A25" s="230"/>
      <c r="B25" s="212" t="s">
        <v>64</v>
      </c>
      <c r="C25" s="216">
        <v>105044.96058</v>
      </c>
      <c r="D25" s="217">
        <v>0.43086000000000002</v>
      </c>
      <c r="E25" s="216">
        <v>395166.10622399999</v>
      </c>
      <c r="F25" s="217">
        <v>0.51184799999999997</v>
      </c>
      <c r="G25" s="216">
        <v>913885.00914600003</v>
      </c>
      <c r="H25" s="217">
        <v>0.55172100000000002</v>
      </c>
      <c r="I25" s="216">
        <v>428601.78643199999</v>
      </c>
      <c r="J25" s="217">
        <v>0.50838099999999997</v>
      </c>
      <c r="K25" s="216">
        <v>343927.666952</v>
      </c>
      <c r="L25" s="217">
        <v>0.49692199999999997</v>
      </c>
      <c r="M25" s="216">
        <v>784307.33460000006</v>
      </c>
      <c r="N25" s="217">
        <v>0.53010000000000002</v>
      </c>
      <c r="O25" s="216">
        <v>156000.345068</v>
      </c>
      <c r="P25" s="217">
        <v>0.45451599999999998</v>
      </c>
      <c r="Q25" s="213">
        <v>407030.77426500001</v>
      </c>
      <c r="R25" s="217">
        <v>0.49621500000000002</v>
      </c>
      <c r="S25" s="216">
        <v>3536465.2863250002</v>
      </c>
      <c r="T25" s="217">
        <v>0.516235</v>
      </c>
    </row>
    <row r="26" spans="1:20" x14ac:dyDescent="0.25">
      <c r="A26" s="233" t="s">
        <v>65</v>
      </c>
      <c r="B26" s="212" t="s">
        <v>66</v>
      </c>
      <c r="C26" s="216">
        <v>21379.572676</v>
      </c>
      <c r="D26" s="217">
        <v>8.7692000000000006E-2</v>
      </c>
      <c r="E26" s="216">
        <v>60648.989165999999</v>
      </c>
      <c r="F26" s="217">
        <v>7.8557000000000002E-2</v>
      </c>
      <c r="G26" s="216">
        <v>170476.051068</v>
      </c>
      <c r="H26" s="217">
        <v>0.102918</v>
      </c>
      <c r="I26" s="216">
        <v>79747.023551999999</v>
      </c>
      <c r="J26" s="217">
        <v>9.4590999999999995E-2</v>
      </c>
      <c r="K26" s="216">
        <v>54407.930875999999</v>
      </c>
      <c r="L26" s="217">
        <v>7.8611E-2</v>
      </c>
      <c r="M26" s="216">
        <v>124497.877716</v>
      </c>
      <c r="N26" s="217">
        <v>8.4145999999999999E-2</v>
      </c>
      <c r="O26" s="216">
        <v>54942.794617</v>
      </c>
      <c r="P26" s="217">
        <v>0.160079</v>
      </c>
      <c r="Q26" s="213">
        <v>69625.422751000006</v>
      </c>
      <c r="R26" s="217">
        <v>8.4880999999999998E-2</v>
      </c>
      <c r="S26" s="216">
        <v>635465.61719000002</v>
      </c>
      <c r="T26" s="217">
        <v>9.2761999999999997E-2</v>
      </c>
    </row>
    <row r="27" spans="1:20" x14ac:dyDescent="0.25">
      <c r="A27" s="233"/>
      <c r="B27" s="212" t="s">
        <v>67</v>
      </c>
      <c r="C27" s="216">
        <v>84433.611156999992</v>
      </c>
      <c r="D27" s="217">
        <v>0.34631899999999999</v>
      </c>
      <c r="E27" s="216">
        <v>246026.12149799999</v>
      </c>
      <c r="F27" s="217">
        <v>0.31867099999999998</v>
      </c>
      <c r="G27" s="216">
        <v>487696.53790200001</v>
      </c>
      <c r="H27" s="217">
        <v>0.29442699999999999</v>
      </c>
      <c r="I27" s="216">
        <v>268648.26508799999</v>
      </c>
      <c r="J27" s="217">
        <v>0.31865399999999999</v>
      </c>
      <c r="K27" s="216">
        <v>289085.08722799999</v>
      </c>
      <c r="L27" s="217">
        <v>0.41768300000000003</v>
      </c>
      <c r="M27" s="216">
        <v>561356.02740599995</v>
      </c>
      <c r="N27" s="217">
        <v>0.379411</v>
      </c>
      <c r="O27" s="216">
        <v>90453.332643000002</v>
      </c>
      <c r="P27" s="217">
        <v>0.26354100000000003</v>
      </c>
      <c r="Q27" s="213">
        <v>227311.038707</v>
      </c>
      <c r="R27" s="217">
        <v>0.277117</v>
      </c>
      <c r="S27" s="216">
        <v>2227602.8611300001</v>
      </c>
      <c r="T27" s="217">
        <v>0.32517400000000002</v>
      </c>
    </row>
    <row r="28" spans="1:20" x14ac:dyDescent="0.25">
      <c r="A28" s="233"/>
      <c r="B28" s="212" t="s">
        <v>68</v>
      </c>
      <c r="C28" s="216">
        <v>55580.013713</v>
      </c>
      <c r="D28" s="217">
        <v>0.22797100000000001</v>
      </c>
      <c r="E28" s="216">
        <v>227074.13267400002</v>
      </c>
      <c r="F28" s="217">
        <v>0.29412300000000002</v>
      </c>
      <c r="G28" s="216">
        <v>390568.68654000002</v>
      </c>
      <c r="H28" s="217">
        <v>0.23579</v>
      </c>
      <c r="I28" s="216">
        <v>225223.312512</v>
      </c>
      <c r="J28" s="217">
        <v>0.26714599999999999</v>
      </c>
      <c r="K28" s="216">
        <v>174554.423664</v>
      </c>
      <c r="L28" s="217">
        <v>0.25220399999999998</v>
      </c>
      <c r="M28" s="216">
        <v>378997.544268</v>
      </c>
      <c r="N28" s="217">
        <v>0.256158</v>
      </c>
      <c r="O28" s="216">
        <v>77712.551659999997</v>
      </c>
      <c r="P28" s="217">
        <v>0.22642000000000001</v>
      </c>
      <c r="Q28" s="213">
        <v>244085.58065700001</v>
      </c>
      <c r="R28" s="217">
        <v>0.29756700000000003</v>
      </c>
      <c r="S28" s="216">
        <v>1772976.6109499999</v>
      </c>
      <c r="T28" s="217">
        <v>0.25880999999999998</v>
      </c>
    </row>
    <row r="29" spans="1:20" x14ac:dyDescent="0.25">
      <c r="A29" s="233"/>
      <c r="B29" s="212" t="s">
        <v>69</v>
      </c>
      <c r="C29" s="216">
        <v>82409.80245399999</v>
      </c>
      <c r="D29" s="217">
        <v>0.33801799999999999</v>
      </c>
      <c r="E29" s="216">
        <v>238288.756662</v>
      </c>
      <c r="F29" s="217">
        <v>0.30864900000000001</v>
      </c>
      <c r="G29" s="216">
        <v>607684.72449000005</v>
      </c>
      <c r="H29" s="217">
        <v>0.366865</v>
      </c>
      <c r="I29" s="216">
        <v>269452.55577600002</v>
      </c>
      <c r="J29" s="217">
        <v>0.319608</v>
      </c>
      <c r="K29" s="216">
        <v>174069.25034799997</v>
      </c>
      <c r="L29" s="217">
        <v>0.25150299999999998</v>
      </c>
      <c r="M29" s="216">
        <v>414694.55061000003</v>
      </c>
      <c r="N29" s="217">
        <v>0.28028500000000001</v>
      </c>
      <c r="O29" s="216">
        <v>120113.97785700001</v>
      </c>
      <c r="P29" s="217">
        <v>0.34995900000000002</v>
      </c>
      <c r="Q29" s="213">
        <v>279248.95788499998</v>
      </c>
      <c r="R29" s="217">
        <v>0.34043499999999999</v>
      </c>
      <c r="S29" s="216">
        <v>2214443.0602350002</v>
      </c>
      <c r="T29" s="217">
        <v>0.32325300000000001</v>
      </c>
    </row>
    <row r="30" spans="1:20" x14ac:dyDescent="0.25">
      <c r="A30" s="230" t="s">
        <v>70</v>
      </c>
      <c r="B30" s="212" t="s">
        <v>71</v>
      </c>
      <c r="C30" s="216">
        <v>21401.027340000001</v>
      </c>
      <c r="D30" s="217">
        <v>8.7779999999999997E-2</v>
      </c>
      <c r="E30" s="216">
        <v>42022.028339999997</v>
      </c>
      <c r="F30" s="217">
        <v>5.4429999999999999E-2</v>
      </c>
      <c r="G30" s="216">
        <v>85373.852465999997</v>
      </c>
      <c r="H30" s="217">
        <v>5.1540999999999997E-2</v>
      </c>
      <c r="I30" s="216">
        <v>37242.705600000001</v>
      </c>
      <c r="J30" s="217">
        <v>4.4174999999999999E-2</v>
      </c>
      <c r="K30" s="216">
        <v>22632.885316</v>
      </c>
      <c r="L30" s="217">
        <v>3.2701000000000001E-2</v>
      </c>
      <c r="M30" s="216">
        <v>74890.179881999997</v>
      </c>
      <c r="N30" s="217">
        <v>5.0617000000000002E-2</v>
      </c>
      <c r="O30" s="216">
        <v>62059.523522000003</v>
      </c>
      <c r="P30" s="217">
        <v>0.180814</v>
      </c>
      <c r="Q30" s="213">
        <v>45049.283319999995</v>
      </c>
      <c r="R30" s="217">
        <v>5.4919999999999997E-2</v>
      </c>
      <c r="S30" s="216">
        <v>403083.12580000004</v>
      </c>
      <c r="T30" s="217">
        <v>5.8840000000000003E-2</v>
      </c>
    </row>
    <row r="31" spans="1:20" x14ac:dyDescent="0.25">
      <c r="A31" s="230"/>
      <c r="B31" s="212" t="s">
        <v>72</v>
      </c>
      <c r="C31" s="216">
        <v>37798.973317000004</v>
      </c>
      <c r="D31" s="217">
        <v>0.15503900000000001</v>
      </c>
      <c r="E31" s="216">
        <v>137997.16027199998</v>
      </c>
      <c r="F31" s="217">
        <v>0.17874399999999999</v>
      </c>
      <c r="G31" s="216">
        <v>251520.00597</v>
      </c>
      <c r="H31" s="217">
        <v>0.15184500000000001</v>
      </c>
      <c r="I31" s="216">
        <v>159118.03699199998</v>
      </c>
      <c r="J31" s="217">
        <v>0.18873599999999999</v>
      </c>
      <c r="K31" s="216">
        <v>95841.455215999988</v>
      </c>
      <c r="L31" s="217">
        <v>0.13847599999999999</v>
      </c>
      <c r="M31" s="216">
        <v>210817.55044799999</v>
      </c>
      <c r="N31" s="217">
        <v>0.142488</v>
      </c>
      <c r="O31" s="216">
        <v>79068.625732999993</v>
      </c>
      <c r="P31" s="217">
        <v>0.23037099999999999</v>
      </c>
      <c r="Q31" s="213">
        <v>141677.20712000001</v>
      </c>
      <c r="R31" s="217">
        <v>0.17272000000000001</v>
      </c>
      <c r="S31" s="216">
        <v>1125762.3948350002</v>
      </c>
      <c r="T31" s="217">
        <v>0.16433300000000001</v>
      </c>
    </row>
    <row r="32" spans="1:20" x14ac:dyDescent="0.25">
      <c r="A32" s="230"/>
      <c r="B32" s="212" t="s">
        <v>73</v>
      </c>
      <c r="C32" s="216">
        <v>27047.504819999998</v>
      </c>
      <c r="D32" s="217">
        <v>0.11094</v>
      </c>
      <c r="E32" s="216">
        <v>113518.923444</v>
      </c>
      <c r="F32" s="217">
        <v>0.147038</v>
      </c>
      <c r="G32" s="216">
        <v>191250.94595999998</v>
      </c>
      <c r="H32" s="217">
        <v>0.11545999999999999</v>
      </c>
      <c r="I32" s="216">
        <v>119131.97510399998</v>
      </c>
      <c r="J32" s="217">
        <v>0.14130699999999999</v>
      </c>
      <c r="K32" s="216">
        <v>79063.87126</v>
      </c>
      <c r="L32" s="217">
        <v>0.114235</v>
      </c>
      <c r="M32" s="216">
        <v>159208.02687599999</v>
      </c>
      <c r="N32" s="217">
        <v>0.10760599999999999</v>
      </c>
      <c r="O32" s="216">
        <v>55006.977317999997</v>
      </c>
      <c r="P32" s="217">
        <v>0.16026599999999999</v>
      </c>
      <c r="Q32" s="213">
        <v>120592.141065</v>
      </c>
      <c r="R32" s="217">
        <v>0.14701500000000001</v>
      </c>
      <c r="S32" s="216">
        <v>863655.60563999997</v>
      </c>
      <c r="T32" s="217">
        <v>0.12607199999999999</v>
      </c>
    </row>
    <row r="33" spans="1:20" x14ac:dyDescent="0.25">
      <c r="A33" s="230"/>
      <c r="B33" s="212" t="s">
        <v>74</v>
      </c>
      <c r="C33" s="216">
        <v>157555.73832599999</v>
      </c>
      <c r="D33" s="217">
        <v>0.64624199999999998</v>
      </c>
      <c r="E33" s="216">
        <v>478499.88794400002</v>
      </c>
      <c r="F33" s="217">
        <v>0.61978800000000001</v>
      </c>
      <c r="G33" s="216">
        <v>1128281.195604</v>
      </c>
      <c r="H33" s="217">
        <v>0.68115400000000004</v>
      </c>
      <c r="I33" s="216">
        <v>527579.28230399999</v>
      </c>
      <c r="J33" s="217">
        <v>0.62578199999999995</v>
      </c>
      <c r="K33" s="216">
        <v>494577.78820800001</v>
      </c>
      <c r="L33" s="217">
        <v>0.714588</v>
      </c>
      <c r="M33" s="216">
        <v>1034630.2427940001</v>
      </c>
      <c r="N33" s="217">
        <v>0.69928900000000005</v>
      </c>
      <c r="O33" s="216">
        <v>147088.21664999999</v>
      </c>
      <c r="P33" s="217">
        <v>0.42854999999999999</v>
      </c>
      <c r="Q33" s="213">
        <v>512953.18876599998</v>
      </c>
      <c r="R33" s="217">
        <v>0.62534599999999996</v>
      </c>
      <c r="S33" s="216">
        <v>4457987.0232300004</v>
      </c>
      <c r="T33" s="217">
        <v>0.65075400000000005</v>
      </c>
    </row>
    <row r="34" spans="1:20" x14ac:dyDescent="0.25">
      <c r="A34" s="230" t="s">
        <v>75</v>
      </c>
      <c r="B34" s="212" t="s">
        <v>76</v>
      </c>
      <c r="C34" s="216">
        <v>68425.749980000008</v>
      </c>
      <c r="D34" s="217">
        <v>0.28066000000000002</v>
      </c>
      <c r="E34" s="216">
        <v>209257.81174800001</v>
      </c>
      <c r="F34" s="217">
        <v>0.27104600000000001</v>
      </c>
      <c r="G34" s="216">
        <v>386420.99583600002</v>
      </c>
      <c r="H34" s="217">
        <v>0.23328599999999999</v>
      </c>
      <c r="I34" s="216">
        <v>204906.12038400001</v>
      </c>
      <c r="J34" s="217">
        <v>0.24304700000000001</v>
      </c>
      <c r="K34" s="216">
        <v>142485.22880399998</v>
      </c>
      <c r="L34" s="217">
        <v>0.205869</v>
      </c>
      <c r="M34" s="216">
        <v>353993.21686799999</v>
      </c>
      <c r="N34" s="217">
        <v>0.239258</v>
      </c>
      <c r="O34" s="216">
        <v>118733.19172800001</v>
      </c>
      <c r="P34" s="217">
        <v>0.34593600000000002</v>
      </c>
      <c r="Q34" s="213">
        <v>252674.63829799998</v>
      </c>
      <c r="R34" s="217">
        <v>0.30803799999999998</v>
      </c>
      <c r="S34" s="216">
        <v>1769167.7357299998</v>
      </c>
      <c r="T34" s="217">
        <v>0.25825399999999998</v>
      </c>
    </row>
    <row r="35" spans="1:20" x14ac:dyDescent="0.25">
      <c r="A35" s="230"/>
      <c r="B35" s="212" t="s">
        <v>77</v>
      </c>
      <c r="C35" s="216">
        <v>175377.25002000001</v>
      </c>
      <c r="D35" s="217">
        <v>0.71933999999999998</v>
      </c>
      <c r="E35" s="216">
        <v>562780.18825200002</v>
      </c>
      <c r="F35" s="217">
        <v>0.72895399999999999</v>
      </c>
      <c r="G35" s="216">
        <v>1270005.004164</v>
      </c>
      <c r="H35" s="217">
        <v>0.76671400000000001</v>
      </c>
      <c r="I35" s="216">
        <v>638165.87961599999</v>
      </c>
      <c r="J35" s="217">
        <v>0.75695299999999999</v>
      </c>
      <c r="K35" s="216">
        <v>549630.77119600005</v>
      </c>
      <c r="L35" s="217">
        <v>0.79413100000000003</v>
      </c>
      <c r="M35" s="216">
        <v>1125552.7831320001</v>
      </c>
      <c r="N35" s="217">
        <v>0.76074200000000003</v>
      </c>
      <c r="O35" s="216">
        <v>224489.80827199999</v>
      </c>
      <c r="P35" s="217">
        <v>0.65406399999999998</v>
      </c>
      <c r="Q35" s="213">
        <v>567596.36170200002</v>
      </c>
      <c r="R35" s="217">
        <v>0.69196199999999997</v>
      </c>
      <c r="S35" s="216">
        <v>5081327.2642700002</v>
      </c>
      <c r="T35" s="217">
        <v>0.74174600000000002</v>
      </c>
    </row>
    <row r="36" spans="1:20" x14ac:dyDescent="0.25">
      <c r="A36" s="230" t="s">
        <v>78</v>
      </c>
      <c r="B36" s="212" t="s">
        <v>79</v>
      </c>
      <c r="C36" s="216">
        <v>45902.009825000001</v>
      </c>
      <c r="D36" s="217">
        <v>0.188275</v>
      </c>
      <c r="E36" s="216">
        <v>120013.30710000001</v>
      </c>
      <c r="F36" s="217">
        <v>0.15545</v>
      </c>
      <c r="G36" s="216">
        <v>260320.597308</v>
      </c>
      <c r="H36" s="217">
        <v>0.15715799999999999</v>
      </c>
      <c r="I36" s="216">
        <v>121000.22265600001</v>
      </c>
      <c r="J36" s="217">
        <v>0.14352300000000001</v>
      </c>
      <c r="K36" s="216">
        <v>62501.535379999994</v>
      </c>
      <c r="L36" s="217">
        <v>9.0304999999999996E-2</v>
      </c>
      <c r="M36" s="216">
        <v>186985.02347999997</v>
      </c>
      <c r="N36" s="217">
        <v>0.12637999999999999</v>
      </c>
      <c r="O36" s="216">
        <v>77120.835208000004</v>
      </c>
      <c r="P36" s="217">
        <v>0.22469600000000001</v>
      </c>
      <c r="Q36" s="213">
        <v>121277.887621</v>
      </c>
      <c r="R36" s="217">
        <v>0.14785100000000001</v>
      </c>
      <c r="S36" s="216">
        <v>1016284.63424</v>
      </c>
      <c r="T36" s="217">
        <v>0.14835200000000001</v>
      </c>
    </row>
    <row r="37" spans="1:20" x14ac:dyDescent="0.25">
      <c r="A37" s="230"/>
      <c r="B37" s="212" t="s">
        <v>80</v>
      </c>
      <c r="C37" s="216">
        <v>34380.367651</v>
      </c>
      <c r="D37" s="217">
        <v>0.141017</v>
      </c>
      <c r="E37" s="216">
        <v>93108.554837999996</v>
      </c>
      <c r="F37" s="217">
        <v>0.120601</v>
      </c>
      <c r="G37" s="216">
        <v>202551.08413199999</v>
      </c>
      <c r="H37" s="217">
        <v>0.122282</v>
      </c>
      <c r="I37" s="216">
        <v>113673.926976</v>
      </c>
      <c r="J37" s="217">
        <v>0.13483300000000001</v>
      </c>
      <c r="K37" s="216">
        <v>66981.602247999996</v>
      </c>
      <c r="L37" s="217">
        <v>9.6778000000000003E-2</v>
      </c>
      <c r="M37" s="216">
        <v>149901.68253600001</v>
      </c>
      <c r="N37" s="217">
        <v>0.101316</v>
      </c>
      <c r="O37" s="216">
        <v>62762.787448999996</v>
      </c>
      <c r="P37" s="217">
        <v>0.182863</v>
      </c>
      <c r="Q37" s="213">
        <v>133611.48237700001</v>
      </c>
      <c r="R37" s="217">
        <v>0.162887</v>
      </c>
      <c r="S37" s="216">
        <v>867060.30165499996</v>
      </c>
      <c r="T37" s="217">
        <v>0.12656899999999999</v>
      </c>
    </row>
    <row r="38" spans="1:20" x14ac:dyDescent="0.25">
      <c r="A38" s="230"/>
      <c r="B38" s="212" t="s">
        <v>81</v>
      </c>
      <c r="C38" s="216">
        <v>18461.738372</v>
      </c>
      <c r="D38" s="217">
        <v>7.5724E-2</v>
      </c>
      <c r="E38" s="216">
        <v>47431.698605999998</v>
      </c>
      <c r="F38" s="217">
        <v>6.1436999999999999E-2</v>
      </c>
      <c r="G38" s="216">
        <v>76858.166400000002</v>
      </c>
      <c r="H38" s="217">
        <v>4.6399999999999997E-2</v>
      </c>
      <c r="I38" s="216">
        <v>54529.053888000002</v>
      </c>
      <c r="J38" s="217">
        <v>6.4679E-2</v>
      </c>
      <c r="K38" s="216">
        <v>44775.752504000004</v>
      </c>
      <c r="L38" s="217">
        <v>6.4694000000000002E-2</v>
      </c>
      <c r="M38" s="216">
        <v>80768.416140000001</v>
      </c>
      <c r="N38" s="217">
        <v>5.459E-2</v>
      </c>
      <c r="O38" s="216">
        <v>27627.392162</v>
      </c>
      <c r="P38" s="217">
        <v>8.0493999999999996E-2</v>
      </c>
      <c r="Q38" s="213">
        <v>49954.503900000003</v>
      </c>
      <c r="R38" s="217">
        <v>6.0900000000000003E-2</v>
      </c>
      <c r="S38" s="216">
        <v>401267.74462499999</v>
      </c>
      <c r="T38" s="217">
        <v>5.8575000000000002E-2</v>
      </c>
    </row>
    <row r="39" spans="1:20" x14ac:dyDescent="0.25">
      <c r="A39" s="230"/>
      <c r="B39" s="212" t="s">
        <v>82</v>
      </c>
      <c r="C39" s="216">
        <v>145058.88415199998</v>
      </c>
      <c r="D39" s="217">
        <v>0.59498399999999996</v>
      </c>
      <c r="E39" s="216">
        <v>511484.43945599999</v>
      </c>
      <c r="F39" s="217">
        <v>0.66251199999999999</v>
      </c>
      <c r="G39" s="216">
        <v>1116696.1521600001</v>
      </c>
      <c r="H39" s="217">
        <v>0.67415999999999998</v>
      </c>
      <c r="I39" s="216">
        <v>553869.6395520001</v>
      </c>
      <c r="J39" s="217">
        <v>0.65696600000000005</v>
      </c>
      <c r="K39" s="216">
        <v>517857.10986799997</v>
      </c>
      <c r="L39" s="217">
        <v>0.74822299999999997</v>
      </c>
      <c r="M39" s="216">
        <v>1061892.35739</v>
      </c>
      <c r="N39" s="217">
        <v>0.71771499999999999</v>
      </c>
      <c r="O39" s="216">
        <v>175712.328404</v>
      </c>
      <c r="P39" s="217">
        <v>0.51194799999999996</v>
      </c>
      <c r="Q39" s="213">
        <v>515427.12610200001</v>
      </c>
      <c r="R39" s="217">
        <v>0.62836199999999998</v>
      </c>
      <c r="S39" s="216">
        <v>4565882.3194800001</v>
      </c>
      <c r="T39" s="217">
        <v>0.66650399999999999</v>
      </c>
    </row>
    <row r="40" spans="1:20" x14ac:dyDescent="0.25">
      <c r="A40" s="208" t="s">
        <v>83</v>
      </c>
      <c r="B40" s="212" t="s">
        <v>84</v>
      </c>
      <c r="C40" s="216">
        <v>157862.4425</v>
      </c>
      <c r="D40" s="217">
        <v>0.64749999999999996</v>
      </c>
      <c r="E40" s="216">
        <v>575015.44647600001</v>
      </c>
      <c r="F40" s="217">
        <v>0.74480199999999996</v>
      </c>
      <c r="G40" s="216">
        <v>855860.40636600007</v>
      </c>
      <c r="H40" s="217">
        <v>0.51669100000000001</v>
      </c>
      <c r="I40" s="216">
        <v>573380.85484799999</v>
      </c>
      <c r="J40" s="217">
        <v>0.68010899999999996</v>
      </c>
      <c r="K40" s="216">
        <v>523248.00139200001</v>
      </c>
      <c r="L40" s="217">
        <v>0.75601200000000002</v>
      </c>
      <c r="M40" s="216">
        <v>1069247.180556</v>
      </c>
      <c r="N40" s="217">
        <v>0.72268600000000005</v>
      </c>
      <c r="O40" s="216">
        <v>163054.607387</v>
      </c>
      <c r="P40" s="217">
        <v>0.47506900000000002</v>
      </c>
      <c r="Q40" s="213">
        <v>564193.87759400008</v>
      </c>
      <c r="R40" s="217">
        <v>0.68781400000000004</v>
      </c>
      <c r="S40" s="216">
        <v>4471578.4053100003</v>
      </c>
      <c r="T40" s="217">
        <v>0.65273800000000004</v>
      </c>
    </row>
    <row r="43" spans="1:20" x14ac:dyDescent="0.25">
      <c r="A43" s="223" t="s">
        <v>85</v>
      </c>
      <c r="B43" s="224"/>
      <c r="C43" s="224"/>
      <c r="D43" s="224"/>
      <c r="E43" s="224"/>
      <c r="F43" s="224"/>
      <c r="G43" s="224"/>
    </row>
    <row r="44" spans="1:20" ht="14.45" customHeight="1" x14ac:dyDescent="0.25">
      <c r="A44" s="204" t="s">
        <v>86</v>
      </c>
      <c r="B44" s="224"/>
      <c r="C44" s="224"/>
      <c r="D44" s="224"/>
      <c r="E44" s="224"/>
      <c r="F44" s="224"/>
      <c r="G44" s="224"/>
      <c r="Q44"/>
      <c r="T44"/>
    </row>
    <row r="45" spans="1:20" x14ac:dyDescent="0.25">
      <c r="A45" s="205" t="s">
        <v>87</v>
      </c>
      <c r="B45" s="224"/>
      <c r="C45" s="224"/>
      <c r="D45" s="224"/>
      <c r="E45" s="224"/>
      <c r="F45" s="224"/>
      <c r="G45" s="224"/>
    </row>
  </sheetData>
  <mergeCells count="17">
    <mergeCell ref="A23:A25"/>
    <mergeCell ref="A26:A29"/>
    <mergeCell ref="A30:A33"/>
    <mergeCell ref="A34:A35"/>
    <mergeCell ref="A36:A39"/>
    <mergeCell ref="O6:P6"/>
    <mergeCell ref="Q6:R6"/>
    <mergeCell ref="S6:T6"/>
    <mergeCell ref="A8:A10"/>
    <mergeCell ref="A13:A16"/>
    <mergeCell ref="K6:L6"/>
    <mergeCell ref="M6:N6"/>
    <mergeCell ref="A18:A20"/>
    <mergeCell ref="C6:D6"/>
    <mergeCell ref="E6:F6"/>
    <mergeCell ref="G6:H6"/>
    <mergeCell ref="I6:J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6C2DE5-4531-414E-B2C5-40202677AF09}">
  <sheetPr>
    <tabColor rgb="FFFFC000"/>
  </sheetPr>
  <dimension ref="A1:BG16"/>
  <sheetViews>
    <sheetView workbookViewId="0">
      <selection activeCell="A9" sqref="A9:E11"/>
    </sheetView>
  </sheetViews>
  <sheetFormatPr defaultColWidth="8.5703125" defaultRowHeight="12.75" x14ac:dyDescent="0.2"/>
  <cols>
    <col min="1" max="1" width="57.42578125" style="6" customWidth="1"/>
    <col min="2" max="2" width="12.140625" style="6" customWidth="1"/>
    <col min="3" max="3" width="7.42578125" style="6" bestFit="1" customWidth="1"/>
    <col min="4" max="4" width="10.42578125" style="6" customWidth="1"/>
    <col min="5" max="5" width="7.85546875" style="6" customWidth="1"/>
    <col min="6" max="6" width="6.42578125" style="6" bestFit="1" customWidth="1"/>
    <col min="7" max="7" width="9.42578125" style="6" customWidth="1"/>
    <col min="8" max="8" width="4" style="6" bestFit="1" customWidth="1"/>
    <col min="9" max="9" width="7.42578125" style="6" bestFit="1" customWidth="1"/>
    <col min="10" max="10" width="8.42578125" style="6" customWidth="1"/>
    <col min="11" max="11" width="4" style="6" bestFit="1" customWidth="1"/>
    <col min="12" max="12" width="7.42578125" style="6" bestFit="1" customWidth="1"/>
    <col min="13" max="13" width="8.42578125" style="6" bestFit="1" customWidth="1"/>
    <col min="14" max="14" width="4" style="6" bestFit="1" customWidth="1"/>
    <col min="15" max="15" width="6.42578125" style="6" bestFit="1" customWidth="1"/>
    <col min="16" max="16" width="8.42578125" style="6" bestFit="1" customWidth="1"/>
    <col min="17" max="17" width="4" style="6" bestFit="1" customWidth="1"/>
    <col min="18" max="18" width="6.42578125" style="6" bestFit="1" customWidth="1"/>
    <col min="19" max="19" width="8.42578125" style="6" bestFit="1" customWidth="1"/>
    <col min="20" max="20" width="4" style="6" bestFit="1" customWidth="1"/>
    <col min="21" max="21" width="7.42578125" style="6" bestFit="1" customWidth="1"/>
    <col min="22" max="22" width="8.42578125" style="6" bestFit="1" customWidth="1"/>
    <col min="23" max="16384" width="8.5703125" style="6"/>
  </cols>
  <sheetData>
    <row r="1" spans="1:59" s="32" customFormat="1" ht="33" customHeight="1" x14ac:dyDescent="0.25">
      <c r="A1" s="33" t="s">
        <v>19</v>
      </c>
    </row>
    <row r="2" spans="1:59" ht="24.95" customHeight="1" x14ac:dyDescent="0.35">
      <c r="A2" s="3" t="s">
        <v>0</v>
      </c>
    </row>
    <row r="3" spans="1:59" s="8" customFormat="1" x14ac:dyDescent="0.2">
      <c r="A3" s="7"/>
    </row>
    <row r="4" spans="1:59" s="8" customFormat="1" x14ac:dyDescent="0.2">
      <c r="A4" s="7"/>
    </row>
    <row r="5" spans="1:59" ht="18" x14ac:dyDescent="0.25">
      <c r="A5" s="234" t="s">
        <v>88</v>
      </c>
      <c r="B5" s="234"/>
      <c r="C5" s="234"/>
      <c r="D5" s="234"/>
      <c r="E5" s="234"/>
      <c r="F5" s="234"/>
      <c r="G5" s="234"/>
      <c r="H5" s="234"/>
      <c r="I5" s="234"/>
      <c r="J5" s="234"/>
      <c r="K5" s="234"/>
      <c r="L5" s="234"/>
      <c r="M5" s="234"/>
      <c r="N5" s="234"/>
      <c r="O5" s="234"/>
      <c r="P5" s="234"/>
      <c r="Q5" s="234"/>
      <c r="R5" s="234"/>
      <c r="S5" s="234"/>
      <c r="T5" s="234"/>
      <c r="U5" s="234"/>
      <c r="V5" s="234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</row>
    <row r="7" spans="1:59" ht="15.6" customHeight="1" x14ac:dyDescent="0.25">
      <c r="A7" s="10" t="s">
        <v>21</v>
      </c>
      <c r="B7" s="236" t="s">
        <v>22</v>
      </c>
      <c r="C7" s="236"/>
      <c r="D7" s="236"/>
      <c r="E7" s="236"/>
      <c r="F7" s="171"/>
      <c r="G7" s="172"/>
    </row>
    <row r="8" spans="1:59" ht="18" customHeight="1" x14ac:dyDescent="0.25">
      <c r="A8" s="10"/>
      <c r="B8" s="64" t="s">
        <v>23</v>
      </c>
      <c r="C8" s="64" t="s">
        <v>24</v>
      </c>
      <c r="D8" s="235" t="s">
        <v>89</v>
      </c>
      <c r="E8" s="235"/>
    </row>
    <row r="9" spans="1:59" x14ac:dyDescent="0.2">
      <c r="A9" s="41" t="s">
        <v>90</v>
      </c>
      <c r="B9" s="157">
        <f>C9*6850495</f>
        <v>6391511.835</v>
      </c>
      <c r="C9" s="167">
        <v>0.93300000000000005</v>
      </c>
      <c r="D9" s="168">
        <v>0.92900000000000005</v>
      </c>
      <c r="E9" s="190">
        <v>0.93799999999999994</v>
      </c>
    </row>
    <row r="10" spans="1:59" x14ac:dyDescent="0.2">
      <c r="A10" s="41" t="s">
        <v>91</v>
      </c>
      <c r="B10" s="173">
        <f>C10*6850495</f>
        <v>369926.73</v>
      </c>
      <c r="C10" s="168">
        <v>5.3999999999999999E-2</v>
      </c>
      <c r="D10" s="191">
        <v>0.05</v>
      </c>
      <c r="E10" s="168">
        <v>5.8999999999999997E-2</v>
      </c>
    </row>
    <row r="11" spans="1:59" x14ac:dyDescent="0.2">
      <c r="A11" s="41" t="s">
        <v>92</v>
      </c>
      <c r="B11" s="173">
        <f>C11*6850495</f>
        <v>82205.94</v>
      </c>
      <c r="C11" s="168">
        <v>1.2E-2</v>
      </c>
      <c r="D11" s="192">
        <v>0.01</v>
      </c>
      <c r="E11" s="168">
        <v>1.4999999999999999E-2</v>
      </c>
    </row>
    <row r="12" spans="1:59" x14ac:dyDescent="0.2">
      <c r="A12" s="11"/>
      <c r="B12" s="12"/>
      <c r="C12" s="13" t="s">
        <v>93</v>
      </c>
      <c r="D12" s="13"/>
      <c r="E12" s="13"/>
      <c r="F12" s="13"/>
      <c r="G12" s="13"/>
      <c r="H12" s="12"/>
      <c r="I12" s="13"/>
      <c r="J12" s="13"/>
      <c r="K12" s="12"/>
      <c r="L12" s="13"/>
      <c r="M12" s="13"/>
      <c r="N12" s="12"/>
      <c r="O12" s="13"/>
      <c r="P12" s="13"/>
      <c r="Q12" s="12"/>
      <c r="R12" s="13"/>
      <c r="S12" s="13"/>
      <c r="T12" s="12"/>
      <c r="U12" s="13"/>
      <c r="V12" s="13"/>
    </row>
    <row r="13" spans="1:59" x14ac:dyDescent="0.2">
      <c r="A13" s="11"/>
      <c r="C13" s="13"/>
      <c r="D13" s="13"/>
      <c r="E13" s="12"/>
      <c r="F13" s="13"/>
      <c r="G13" s="13"/>
      <c r="H13" s="12"/>
      <c r="I13" s="13"/>
      <c r="J13" s="13"/>
      <c r="K13" s="12"/>
      <c r="L13" s="13"/>
      <c r="M13" s="13"/>
      <c r="N13" s="12"/>
      <c r="O13" s="13"/>
      <c r="P13" s="13"/>
      <c r="Q13" s="12"/>
      <c r="R13" s="13"/>
      <c r="S13" s="13"/>
      <c r="T13" s="12"/>
      <c r="U13" s="13"/>
      <c r="V13" s="13"/>
    </row>
    <row r="14" spans="1:59" x14ac:dyDescent="0.2">
      <c r="A14" s="11"/>
    </row>
    <row r="15" spans="1:59" s="14" customFormat="1" ht="33" customHeight="1" x14ac:dyDescent="0.25">
      <c r="A15" s="229" t="s">
        <v>94</v>
      </c>
      <c r="B15" s="229"/>
      <c r="C15" s="229"/>
      <c r="D15" s="229"/>
      <c r="E15" s="229"/>
      <c r="F15" s="229"/>
    </row>
    <row r="16" spans="1:59" s="14" customFormat="1" ht="15" x14ac:dyDescent="0.25">
      <c r="A16" s="11" t="s">
        <v>95</v>
      </c>
    </row>
  </sheetData>
  <mergeCells count="4">
    <mergeCell ref="A5:V5"/>
    <mergeCell ref="A15:F15"/>
    <mergeCell ref="D8:E8"/>
    <mergeCell ref="B7:E7"/>
  </mergeCells>
  <phoneticPr fontId="19" type="noConversion"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C000"/>
  </sheetPr>
  <dimension ref="A1:AU28"/>
  <sheetViews>
    <sheetView topLeftCell="A7" zoomScaleNormal="100" workbookViewId="0">
      <selection activeCell="A9" sqref="A9:E9"/>
    </sheetView>
  </sheetViews>
  <sheetFormatPr defaultColWidth="8.85546875" defaultRowHeight="15" x14ac:dyDescent="0.25"/>
  <cols>
    <col min="1" max="1" width="63.85546875" style="14" customWidth="1"/>
    <col min="2" max="2" width="12.42578125" style="14" customWidth="1"/>
    <col min="3" max="3" width="11" style="14" customWidth="1"/>
    <col min="4" max="4" width="10.42578125" style="14" customWidth="1"/>
    <col min="5" max="5" width="9.7109375" style="14" customWidth="1"/>
    <col min="6" max="6" width="22.42578125" style="14" customWidth="1"/>
    <col min="7" max="7" width="8.85546875" style="14"/>
    <col min="8" max="8" width="8.42578125" style="14" bestFit="1" customWidth="1"/>
    <col min="9" max="9" width="13.42578125" style="14" bestFit="1" customWidth="1"/>
    <col min="10" max="10" width="10.42578125" style="14" customWidth="1"/>
    <col min="11" max="11" width="11.42578125" style="14" customWidth="1"/>
    <col min="12" max="12" width="8.85546875" style="14"/>
    <col min="13" max="13" width="12.5703125" style="14" customWidth="1"/>
    <col min="14" max="14" width="13" style="14" customWidth="1"/>
    <col min="15" max="16384" width="8.85546875" style="14"/>
  </cols>
  <sheetData>
    <row r="1" spans="1:47" s="32" customFormat="1" ht="33" customHeight="1" x14ac:dyDescent="0.25">
      <c r="A1" s="33" t="s">
        <v>19</v>
      </c>
    </row>
    <row r="2" spans="1:47" s="6" customFormat="1" ht="25.5" x14ac:dyDescent="0.35">
      <c r="A2" s="44" t="s">
        <v>0</v>
      </c>
    </row>
    <row r="3" spans="1:47" s="8" customFormat="1" ht="12.75" x14ac:dyDescent="0.2">
      <c r="A3" s="7"/>
    </row>
    <row r="4" spans="1:47" s="8" customFormat="1" ht="12.75" x14ac:dyDescent="0.2">
      <c r="A4" s="7"/>
    </row>
    <row r="5" spans="1:47" s="6" customFormat="1" ht="18" x14ac:dyDescent="0.25">
      <c r="A5" s="234" t="s">
        <v>96</v>
      </c>
      <c r="B5" s="234"/>
      <c r="C5" s="234"/>
      <c r="D5" s="234"/>
      <c r="E5" s="234"/>
      <c r="F5" s="234"/>
      <c r="G5" s="234"/>
      <c r="H5" s="234"/>
      <c r="I5" s="234"/>
      <c r="J5" s="234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</row>
    <row r="7" spans="1:47" ht="15.75" x14ac:dyDescent="0.25">
      <c r="A7" s="10"/>
      <c r="B7" s="240" t="s">
        <v>22</v>
      </c>
      <c r="C7" s="241"/>
      <c r="D7" s="241"/>
      <c r="E7" s="241"/>
    </row>
    <row r="8" spans="1:47" ht="15.75" x14ac:dyDescent="0.25">
      <c r="A8" s="63"/>
      <c r="B8" s="63"/>
      <c r="C8" s="64" t="s">
        <v>97</v>
      </c>
      <c r="D8" s="65" t="s">
        <v>98</v>
      </c>
      <c r="E8" s="66" t="s">
        <v>99</v>
      </c>
    </row>
    <row r="9" spans="1:47" x14ac:dyDescent="0.25">
      <c r="A9" s="55" t="s">
        <v>100</v>
      </c>
      <c r="B9" s="194">
        <v>0.93327260000000001</v>
      </c>
      <c r="C9" s="106">
        <v>2.2722692678933329E-2</v>
      </c>
      <c r="D9" s="56">
        <v>0.95599529267893335</v>
      </c>
      <c r="E9" s="58">
        <v>0.91054990732106666</v>
      </c>
    </row>
    <row r="10" spans="1:47" x14ac:dyDescent="0.25">
      <c r="B10" s="59"/>
      <c r="C10" s="60"/>
      <c r="D10" s="61"/>
      <c r="E10" s="62"/>
      <c r="G10" s="67"/>
      <c r="H10" s="68"/>
      <c r="I10" s="68"/>
      <c r="J10" s="68"/>
      <c r="K10" s="237"/>
      <c r="L10" s="237"/>
      <c r="M10" s="69"/>
      <c r="N10" s="69"/>
      <c r="O10" s="68"/>
    </row>
    <row r="11" spans="1:47" ht="15.75" x14ac:dyDescent="0.25">
      <c r="A11" s="63" t="s">
        <v>101</v>
      </c>
      <c r="B11" s="63" t="s">
        <v>23</v>
      </c>
      <c r="C11" s="64" t="s">
        <v>24</v>
      </c>
      <c r="D11" s="239" t="s">
        <v>89</v>
      </c>
      <c r="E11" s="239"/>
      <c r="G11" s="70"/>
      <c r="H11" s="71"/>
      <c r="I11" s="67"/>
      <c r="J11" s="68"/>
      <c r="K11" s="68"/>
      <c r="L11" s="68"/>
      <c r="M11" s="68"/>
      <c r="N11" s="68"/>
      <c r="O11" s="68"/>
    </row>
    <row r="12" spans="1:47" x14ac:dyDescent="0.25">
      <c r="A12" s="80" t="s">
        <v>102</v>
      </c>
      <c r="B12" s="193">
        <f>C12*243803</f>
        <v>219117.92186969999</v>
      </c>
      <c r="C12" s="81">
        <v>0.89874989999999999</v>
      </c>
      <c r="D12" s="156">
        <v>0.86971869999999996</v>
      </c>
      <c r="E12" s="156">
        <v>0.92778110000000003</v>
      </c>
      <c r="G12" s="68"/>
      <c r="H12" s="72"/>
      <c r="I12" s="73"/>
      <c r="J12" s="72"/>
      <c r="K12" s="72"/>
      <c r="L12" s="72"/>
      <c r="M12" s="72"/>
      <c r="N12" s="68"/>
      <c r="O12" s="68"/>
    </row>
    <row r="13" spans="1:47" x14ac:dyDescent="0.25">
      <c r="A13" s="80" t="s">
        <v>26</v>
      </c>
      <c r="B13" s="193">
        <f>C13*772038</f>
        <v>724465.48166279995</v>
      </c>
      <c r="C13" s="81">
        <v>0.93838060000000001</v>
      </c>
      <c r="D13" s="85">
        <v>0.92375309999999999</v>
      </c>
      <c r="E13" s="85">
        <v>0.95300810000000002</v>
      </c>
      <c r="G13" s="68"/>
      <c r="H13" s="73"/>
      <c r="I13" s="74"/>
      <c r="J13" s="75"/>
      <c r="K13" s="75"/>
      <c r="L13" s="73"/>
      <c r="M13" s="238"/>
      <c r="N13" s="238"/>
      <c r="O13" s="68"/>
    </row>
    <row r="14" spans="1:47" ht="15.6" customHeight="1" x14ac:dyDescent="0.25">
      <c r="A14" s="80" t="s">
        <v>27</v>
      </c>
      <c r="B14" s="193">
        <f>C14*1656426</f>
        <v>1525597.3334550001</v>
      </c>
      <c r="C14" s="81">
        <v>0.92101750000000004</v>
      </c>
      <c r="D14" s="85">
        <v>0.90885300000000002</v>
      </c>
      <c r="E14" s="85">
        <v>0.93318199999999996</v>
      </c>
      <c r="G14" s="68"/>
      <c r="H14" s="71"/>
      <c r="I14" s="21"/>
      <c r="J14" s="76"/>
      <c r="K14" s="76"/>
      <c r="L14" s="68"/>
      <c r="M14" s="68"/>
      <c r="N14" s="68"/>
      <c r="O14" s="68"/>
    </row>
    <row r="15" spans="1:47" ht="17.100000000000001" customHeight="1" x14ac:dyDescent="0.25">
      <c r="A15" s="80" t="s">
        <v>28</v>
      </c>
      <c r="B15" s="193">
        <f>C15*843072</f>
        <v>783112.71935999999</v>
      </c>
      <c r="C15" s="81">
        <v>0.92888000000000004</v>
      </c>
      <c r="D15" s="85">
        <v>0.91474029999999995</v>
      </c>
      <c r="E15" s="85">
        <v>0.94301979999999996</v>
      </c>
      <c r="G15" s="68"/>
      <c r="H15" s="71"/>
      <c r="I15" s="21"/>
      <c r="J15" s="76"/>
      <c r="K15" s="76"/>
      <c r="L15" s="68"/>
      <c r="M15" s="68"/>
      <c r="N15" s="68"/>
      <c r="O15" s="68"/>
    </row>
    <row r="16" spans="1:47" ht="15.6" customHeight="1" x14ac:dyDescent="0.25">
      <c r="A16" s="80" t="s">
        <v>29</v>
      </c>
      <c r="B16" s="193">
        <f>C16*692116</f>
        <v>656004.15558400005</v>
      </c>
      <c r="C16" s="81">
        <v>0.947824</v>
      </c>
      <c r="D16" s="85">
        <v>0.93199259999999995</v>
      </c>
      <c r="E16" s="85">
        <v>0.96365540000000005</v>
      </c>
      <c r="G16" s="68"/>
      <c r="H16" s="71"/>
      <c r="I16" s="21"/>
      <c r="J16" s="76"/>
      <c r="K16" s="76"/>
      <c r="L16" s="68"/>
      <c r="M16" s="68"/>
      <c r="N16" s="68"/>
      <c r="O16" s="68"/>
    </row>
    <row r="17" spans="1:21" ht="20.25" customHeight="1" x14ac:dyDescent="0.25">
      <c r="A17" s="80" t="s">
        <v>30</v>
      </c>
      <c r="B17" s="193">
        <f>C17*1479546</f>
        <v>1404847.7172341999</v>
      </c>
      <c r="C17" s="81">
        <v>0.94951269999999999</v>
      </c>
      <c r="D17" s="85">
        <v>0.93984310000000004</v>
      </c>
      <c r="E17" s="85">
        <v>0.95918219999999998</v>
      </c>
      <c r="G17" s="68"/>
      <c r="H17" s="71"/>
      <c r="I17" s="21"/>
      <c r="J17" s="76"/>
      <c r="K17" s="76"/>
      <c r="L17" s="68"/>
      <c r="M17" s="68"/>
      <c r="N17" s="68"/>
      <c r="O17" s="68"/>
    </row>
    <row r="18" spans="1:21" x14ac:dyDescent="0.25">
      <c r="A18" s="80" t="s">
        <v>103</v>
      </c>
      <c r="B18" s="193">
        <f>C18*343223</f>
        <v>307002.1619755</v>
      </c>
      <c r="C18" s="81">
        <v>0.8944685</v>
      </c>
      <c r="D18" s="156">
        <v>0.86990270000000003</v>
      </c>
      <c r="E18" s="156">
        <v>0.91903429999999997</v>
      </c>
      <c r="G18" s="68"/>
      <c r="H18" s="71"/>
      <c r="I18" s="21"/>
      <c r="J18" s="76"/>
      <c r="K18" s="76"/>
      <c r="L18" s="68"/>
      <c r="M18" s="68"/>
      <c r="N18" s="68"/>
      <c r="O18" s="68"/>
    </row>
    <row r="19" spans="1:21" x14ac:dyDescent="0.25">
      <c r="A19" s="80" t="s">
        <v>32</v>
      </c>
      <c r="B19" s="193">
        <f>C19*820271</f>
        <v>781784.95103230001</v>
      </c>
      <c r="C19" s="81">
        <v>0.95308130000000002</v>
      </c>
      <c r="D19" s="85">
        <v>0.9417837</v>
      </c>
      <c r="E19" s="85">
        <v>0.96437890000000004</v>
      </c>
      <c r="G19" s="70"/>
      <c r="H19" s="71"/>
      <c r="I19" s="77"/>
      <c r="J19" s="68"/>
      <c r="K19" s="68"/>
      <c r="L19" s="68"/>
      <c r="M19" s="68"/>
      <c r="N19" s="68"/>
      <c r="O19" s="68"/>
    </row>
    <row r="20" spans="1:21" x14ac:dyDescent="0.25">
      <c r="A20" s="82" t="s">
        <v>104</v>
      </c>
      <c r="B20" s="187">
        <f>C20*6850495</f>
        <v>6393379.279937</v>
      </c>
      <c r="C20" s="83">
        <v>0.93327260000000001</v>
      </c>
      <c r="D20" s="87">
        <v>0.92867909999999998</v>
      </c>
      <c r="E20" s="87">
        <v>0.93786610000000004</v>
      </c>
      <c r="G20" s="68"/>
      <c r="H20" s="71"/>
      <c r="I20" s="21"/>
      <c r="J20" s="68"/>
      <c r="K20" s="68"/>
      <c r="L20" s="68"/>
      <c r="M20" s="68"/>
      <c r="N20" s="68"/>
      <c r="O20" s="68"/>
    </row>
    <row r="21" spans="1:21" x14ac:dyDescent="0.25">
      <c r="G21" s="68"/>
      <c r="H21" s="71"/>
      <c r="I21" s="21"/>
      <c r="J21" s="68"/>
      <c r="K21" s="68"/>
      <c r="L21" s="68"/>
      <c r="M21" s="68"/>
      <c r="N21" s="68"/>
      <c r="O21" s="68"/>
    </row>
    <row r="22" spans="1:21" x14ac:dyDescent="0.25">
      <c r="N22" s="68"/>
      <c r="O22" s="71"/>
      <c r="P22" s="21"/>
      <c r="Q22" s="68"/>
      <c r="R22" s="68"/>
      <c r="S22" s="68"/>
      <c r="T22" s="68"/>
      <c r="U22" s="68"/>
    </row>
    <row r="23" spans="1:21" ht="15.6" customHeight="1" x14ac:dyDescent="0.25">
      <c r="A23" s="229" t="s">
        <v>105</v>
      </c>
      <c r="B23" s="229"/>
      <c r="C23" s="229"/>
      <c r="D23" s="229"/>
      <c r="E23" s="229"/>
      <c r="N23" s="68"/>
      <c r="O23" s="71"/>
      <c r="P23" s="21"/>
      <c r="Q23" s="68"/>
      <c r="R23" s="68"/>
      <c r="S23" s="68"/>
      <c r="T23" s="68"/>
      <c r="U23" s="68"/>
    </row>
    <row r="24" spans="1:21" x14ac:dyDescent="0.25">
      <c r="A24" s="11" t="s">
        <v>106</v>
      </c>
      <c r="N24" s="68"/>
      <c r="O24" s="71"/>
      <c r="P24" s="21"/>
      <c r="Q24" s="68"/>
      <c r="R24" s="68"/>
      <c r="S24" s="68"/>
      <c r="T24" s="68"/>
      <c r="U24" s="68"/>
    </row>
    <row r="25" spans="1:21" s="78" customFormat="1" x14ac:dyDescent="0.25">
      <c r="A25" s="88" t="s">
        <v>107</v>
      </c>
      <c r="N25" s="79"/>
      <c r="O25" s="79"/>
      <c r="P25" s="79"/>
      <c r="Q25" s="79"/>
      <c r="R25" s="79"/>
      <c r="S25" s="79"/>
      <c r="T25" s="79"/>
      <c r="U25" s="79"/>
    </row>
    <row r="26" spans="1:21" x14ac:dyDescent="0.25">
      <c r="N26" s="68"/>
      <c r="O26" s="71"/>
      <c r="P26" s="21"/>
      <c r="Q26" s="68"/>
      <c r="R26" s="68"/>
      <c r="S26" s="68"/>
      <c r="T26" s="68"/>
      <c r="U26" s="68"/>
    </row>
    <row r="27" spans="1:21" x14ac:dyDescent="0.25">
      <c r="N27" s="68"/>
      <c r="O27" s="71"/>
      <c r="P27" s="21"/>
      <c r="Q27" s="68"/>
      <c r="R27" s="68"/>
      <c r="S27" s="68"/>
      <c r="T27" s="68"/>
      <c r="U27" s="68"/>
    </row>
    <row r="28" spans="1:21" x14ac:dyDescent="0.25">
      <c r="N28" s="70"/>
      <c r="O28" s="71"/>
      <c r="P28" s="77"/>
      <c r="Q28" s="68"/>
      <c r="R28" s="68"/>
      <c r="S28" s="68"/>
      <c r="T28" s="68"/>
      <c r="U28" s="68"/>
    </row>
  </sheetData>
  <mergeCells count="6">
    <mergeCell ref="A5:J5"/>
    <mergeCell ref="A23:E23"/>
    <mergeCell ref="K10:L10"/>
    <mergeCell ref="M13:N13"/>
    <mergeCell ref="D11:E11"/>
    <mergeCell ref="B7:E7"/>
  </mergeCells>
  <phoneticPr fontId="19" type="noConversion"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C000"/>
  </sheetPr>
  <dimension ref="A1:U50"/>
  <sheetViews>
    <sheetView topLeftCell="A30" workbookViewId="0">
      <selection activeCell="A16" sqref="A16:E47"/>
    </sheetView>
  </sheetViews>
  <sheetFormatPr defaultColWidth="8.85546875" defaultRowHeight="12.75" x14ac:dyDescent="0.2"/>
  <cols>
    <col min="1" max="1" width="44.85546875" style="16" customWidth="1"/>
    <col min="2" max="2" width="12.5703125" style="16" customWidth="1"/>
    <col min="3" max="3" width="9.140625" style="16" customWidth="1"/>
    <col min="4" max="4" width="13.42578125" style="16" bestFit="1" customWidth="1"/>
    <col min="5" max="5" width="13.7109375" style="16" customWidth="1"/>
    <col min="6" max="6" width="13.42578125" style="16" bestFit="1" customWidth="1"/>
    <col min="7" max="7" width="4.140625" style="16" bestFit="1" customWidth="1"/>
    <col min="8" max="8" width="6.42578125" style="16" bestFit="1" customWidth="1"/>
    <col min="9" max="9" width="14.85546875" style="16" customWidth="1"/>
    <col min="10" max="10" width="12.5703125" style="16" customWidth="1"/>
    <col min="11" max="11" width="7.42578125" style="16" bestFit="1" customWidth="1"/>
    <col min="12" max="12" width="13.42578125" style="16" bestFit="1" customWidth="1"/>
    <col min="13" max="13" width="8.85546875" style="16"/>
    <col min="14" max="14" width="12.28515625" style="16" bestFit="1" customWidth="1"/>
    <col min="15" max="16384" width="8.85546875" style="16"/>
  </cols>
  <sheetData>
    <row r="1" spans="1:21" s="32" customFormat="1" ht="35.450000000000003" customHeight="1" x14ac:dyDescent="0.25">
      <c r="A1" s="37" t="s">
        <v>19</v>
      </c>
    </row>
    <row r="2" spans="1:21" s="34" customFormat="1" ht="31.35" customHeight="1" x14ac:dyDescent="0.35">
      <c r="A2" s="45" t="s">
        <v>0</v>
      </c>
    </row>
    <row r="3" spans="1:21" x14ac:dyDescent="0.2">
      <c r="A3" s="7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</row>
    <row r="4" spans="1:21" x14ac:dyDescent="0.2">
      <c r="A4" s="7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</row>
    <row r="5" spans="1:21" ht="18" x14ac:dyDescent="0.25">
      <c r="A5" s="242" t="s">
        <v>108</v>
      </c>
      <c r="B5" s="242"/>
      <c r="C5" s="242"/>
      <c r="D5" s="242"/>
      <c r="E5" s="242"/>
      <c r="F5" s="242"/>
      <c r="G5" s="242"/>
      <c r="H5" s="242"/>
      <c r="I5" s="242"/>
      <c r="J5" s="242"/>
      <c r="K5" s="242"/>
      <c r="L5" s="242"/>
      <c r="M5" s="242"/>
      <c r="N5" s="242"/>
      <c r="O5" s="242"/>
      <c r="P5" s="242"/>
      <c r="Q5" s="242"/>
      <c r="R5" s="242"/>
      <c r="S5" s="242"/>
      <c r="T5" s="242"/>
      <c r="U5" s="242"/>
    </row>
    <row r="6" spans="1:21" ht="15" x14ac:dyDescent="0.25">
      <c r="A6" s="17"/>
    </row>
    <row r="8" spans="1:21" ht="12" customHeight="1" x14ac:dyDescent="0.25">
      <c r="A8" s="10"/>
      <c r="B8" s="240" t="s">
        <v>22</v>
      </c>
      <c r="C8" s="241"/>
      <c r="D8" s="241"/>
      <c r="E8" s="241"/>
    </row>
    <row r="9" spans="1:21" ht="15.75" x14ac:dyDescent="0.25">
      <c r="A9" s="63" t="s">
        <v>100</v>
      </c>
      <c r="B9" s="63" t="s">
        <v>23</v>
      </c>
      <c r="C9" s="64" t="s">
        <v>109</v>
      </c>
      <c r="D9" s="243" t="s">
        <v>89</v>
      </c>
      <c r="E9" s="244"/>
      <c r="I9" s="98"/>
      <c r="J9" s="99"/>
      <c r="M9" s="100"/>
      <c r="N9" s="101"/>
    </row>
    <row r="10" spans="1:21" ht="15" x14ac:dyDescent="0.2">
      <c r="A10" s="55" t="s">
        <v>40</v>
      </c>
      <c r="B10" s="174">
        <v>6597026.6849999996</v>
      </c>
      <c r="C10" s="195">
        <v>0.96299999999999997</v>
      </c>
      <c r="D10" s="195">
        <v>0.95169999999999999</v>
      </c>
      <c r="E10" s="195">
        <v>0.97430000000000005</v>
      </c>
      <c r="I10" s="98"/>
      <c r="J10" s="99"/>
      <c r="M10" s="100"/>
      <c r="N10" s="101"/>
    </row>
    <row r="11" spans="1:21" ht="15" x14ac:dyDescent="0.2">
      <c r="A11" s="55" t="s">
        <v>110</v>
      </c>
      <c r="B11" s="174">
        <v>6229155.1035000002</v>
      </c>
      <c r="C11" s="195">
        <v>0.9093</v>
      </c>
      <c r="D11" s="195">
        <v>0.90229999999999999</v>
      </c>
      <c r="E11" s="195">
        <v>0.9163</v>
      </c>
      <c r="I11" s="98"/>
      <c r="J11" s="99"/>
      <c r="M11" s="100"/>
      <c r="N11" s="101"/>
    </row>
    <row r="12" spans="1:21" x14ac:dyDescent="0.2">
      <c r="A12" s="55" t="s">
        <v>111</v>
      </c>
      <c r="B12" s="174">
        <v>6720335.5949999997</v>
      </c>
      <c r="C12" s="195">
        <v>0.98099999999999998</v>
      </c>
      <c r="D12" s="195">
        <v>0.97560000000000002</v>
      </c>
      <c r="E12" s="195">
        <v>0.98650000000000004</v>
      </c>
      <c r="I12" s="98"/>
      <c r="J12" s="99"/>
    </row>
    <row r="13" spans="1:21" ht="15" x14ac:dyDescent="0.25">
      <c r="A13" s="14"/>
      <c r="B13" s="59"/>
      <c r="C13" s="60"/>
      <c r="D13" s="61"/>
      <c r="E13" s="62"/>
      <c r="I13" s="98"/>
      <c r="J13" s="99"/>
      <c r="M13" s="102"/>
    </row>
    <row r="14" spans="1:21" ht="15" x14ac:dyDescent="0.25">
      <c r="A14" s="14"/>
      <c r="B14" s="59"/>
      <c r="C14" s="60"/>
      <c r="D14" s="61"/>
      <c r="E14" s="62"/>
      <c r="I14" s="98"/>
      <c r="J14" s="99"/>
      <c r="M14" s="102"/>
    </row>
    <row r="15" spans="1:21" ht="15.75" x14ac:dyDescent="0.25">
      <c r="A15" s="63" t="s">
        <v>101</v>
      </c>
      <c r="B15" s="63" t="s">
        <v>23</v>
      </c>
      <c r="C15" s="64" t="s">
        <v>24</v>
      </c>
      <c r="D15" s="239" t="s">
        <v>89</v>
      </c>
      <c r="E15" s="239"/>
      <c r="I15" s="98"/>
      <c r="J15" s="99"/>
      <c r="M15" s="102"/>
    </row>
    <row r="16" spans="1:21" x14ac:dyDescent="0.2">
      <c r="A16" s="89" t="s">
        <v>25</v>
      </c>
      <c r="B16" s="197"/>
      <c r="C16" s="90"/>
      <c r="D16" s="91"/>
      <c r="E16" s="91"/>
      <c r="I16" s="98"/>
      <c r="J16" s="99"/>
    </row>
    <row r="17" spans="1:13" x14ac:dyDescent="0.2">
      <c r="A17" s="57" t="s">
        <v>40</v>
      </c>
      <c r="B17" s="174">
        <v>232636.82260000001</v>
      </c>
      <c r="C17" s="195">
        <v>0.95420000000000005</v>
      </c>
      <c r="D17" s="195">
        <v>0.91390000000000005</v>
      </c>
      <c r="E17" s="195">
        <v>0.99439999999999995</v>
      </c>
      <c r="I17" s="103"/>
      <c r="J17" s="104"/>
    </row>
    <row r="18" spans="1:13" ht="15" x14ac:dyDescent="0.2">
      <c r="A18" s="57" t="s">
        <v>110</v>
      </c>
      <c r="B18" s="174">
        <v>205599.0699</v>
      </c>
      <c r="C18" s="195">
        <v>0.84330000000000005</v>
      </c>
      <c r="D18" s="195">
        <v>0.79659999999999997</v>
      </c>
      <c r="E18" s="195">
        <v>0.89</v>
      </c>
      <c r="M18" s="102"/>
    </row>
    <row r="19" spans="1:13" ht="15" x14ac:dyDescent="0.2">
      <c r="A19" s="57" t="s">
        <v>111</v>
      </c>
      <c r="B19" s="174">
        <v>238780.65820000001</v>
      </c>
      <c r="C19" s="195">
        <v>0.97940000000000005</v>
      </c>
      <c r="D19" s="195">
        <v>0.95889999999999997</v>
      </c>
      <c r="E19" s="195">
        <v>0.99980000000000002</v>
      </c>
      <c r="M19" s="102"/>
    </row>
    <row r="20" spans="1:13" ht="15" x14ac:dyDescent="0.2">
      <c r="A20" s="89" t="s">
        <v>26</v>
      </c>
      <c r="B20" s="197"/>
      <c r="C20" s="93"/>
      <c r="D20" s="93"/>
      <c r="E20" s="93"/>
      <c r="M20" s="102"/>
    </row>
    <row r="21" spans="1:13" x14ac:dyDescent="0.2">
      <c r="A21" s="57" t="s">
        <v>40</v>
      </c>
      <c r="B21" s="96">
        <v>747332.78399999999</v>
      </c>
      <c r="C21" s="195">
        <v>0.96799999999999997</v>
      </c>
      <c r="D21" s="195">
        <v>0.94699999999999995</v>
      </c>
      <c r="E21" s="195">
        <v>0.98899999999999999</v>
      </c>
    </row>
    <row r="22" spans="1:13" ht="15" x14ac:dyDescent="0.2">
      <c r="A22" s="57" t="s">
        <v>110</v>
      </c>
      <c r="B22" s="96">
        <v>705719.93579999998</v>
      </c>
      <c r="C22" s="195">
        <v>0.91410000000000002</v>
      </c>
      <c r="D22" s="195">
        <v>0.89100000000000001</v>
      </c>
      <c r="E22" s="195">
        <v>0.93720000000000003</v>
      </c>
      <c r="M22" s="102"/>
    </row>
    <row r="23" spans="1:13" ht="15" x14ac:dyDescent="0.2">
      <c r="A23" s="57" t="s">
        <v>111</v>
      </c>
      <c r="B23" s="96">
        <v>760534.63379999995</v>
      </c>
      <c r="C23" s="195">
        <v>0.98509999999999998</v>
      </c>
      <c r="D23" s="195">
        <v>0.97399999999999998</v>
      </c>
      <c r="E23" s="195">
        <v>0.99619999999999997</v>
      </c>
      <c r="M23" s="102"/>
    </row>
    <row r="24" spans="1:13" ht="15" x14ac:dyDescent="0.2">
      <c r="A24" s="89" t="s">
        <v>27</v>
      </c>
      <c r="B24" s="95"/>
      <c r="C24" s="196"/>
      <c r="D24" s="196"/>
      <c r="E24" s="196"/>
      <c r="M24" s="102"/>
    </row>
    <row r="25" spans="1:13" x14ac:dyDescent="0.2">
      <c r="A25" s="57" t="s">
        <v>40</v>
      </c>
      <c r="B25" s="96">
        <v>1576917.5519999999</v>
      </c>
      <c r="C25" s="195">
        <v>0.95199999999999996</v>
      </c>
      <c r="D25" s="195">
        <v>0.92569999999999997</v>
      </c>
      <c r="E25" s="195">
        <v>0.97840000000000005</v>
      </c>
    </row>
    <row r="26" spans="1:13" x14ac:dyDescent="0.2">
      <c r="A26" s="57" t="s">
        <v>110</v>
      </c>
      <c r="B26" s="96">
        <v>1494427.5371999999</v>
      </c>
      <c r="C26" s="195">
        <v>0.9022</v>
      </c>
      <c r="D26" s="195">
        <v>0.88629999999999998</v>
      </c>
      <c r="E26" s="195">
        <v>0.91800000000000004</v>
      </c>
    </row>
    <row r="27" spans="1:13" ht="15" x14ac:dyDescent="0.2">
      <c r="A27" s="57" t="s">
        <v>111</v>
      </c>
      <c r="B27" s="96">
        <v>1606401.9347999999</v>
      </c>
      <c r="C27" s="195">
        <v>0.9698</v>
      </c>
      <c r="D27" s="195">
        <v>0.95330000000000004</v>
      </c>
      <c r="E27" s="195">
        <v>0.98629999999999995</v>
      </c>
      <c r="M27" s="102"/>
    </row>
    <row r="28" spans="1:13" ht="15" x14ac:dyDescent="0.2">
      <c r="A28" s="89" t="s">
        <v>28</v>
      </c>
      <c r="B28" s="95"/>
      <c r="C28" s="196"/>
      <c r="D28" s="196"/>
      <c r="E28" s="196"/>
      <c r="M28" s="102"/>
    </row>
    <row r="29" spans="1:13" ht="15" x14ac:dyDescent="0.2">
      <c r="A29" s="57" t="s">
        <v>40</v>
      </c>
      <c r="B29" s="96">
        <v>801761.47199999995</v>
      </c>
      <c r="C29" s="195">
        <v>0.95099999999999996</v>
      </c>
      <c r="D29" s="195">
        <v>0.90859999999999996</v>
      </c>
      <c r="E29" s="195">
        <v>0.99350000000000005</v>
      </c>
      <c r="M29" s="102"/>
    </row>
    <row r="30" spans="1:13" x14ac:dyDescent="0.2">
      <c r="A30" s="57" t="s">
        <v>110</v>
      </c>
      <c r="B30" s="96">
        <v>764244.76799999992</v>
      </c>
      <c r="C30" s="195">
        <v>0.90649999999999997</v>
      </c>
      <c r="D30" s="195">
        <v>0.88680000000000003</v>
      </c>
      <c r="E30" s="195">
        <v>0.92620000000000002</v>
      </c>
    </row>
    <row r="31" spans="1:13" ht="15" x14ac:dyDescent="0.2">
      <c r="A31" s="57" t="s">
        <v>111</v>
      </c>
      <c r="B31" s="96">
        <v>830847.45600000001</v>
      </c>
      <c r="C31" s="195">
        <v>0.98550000000000004</v>
      </c>
      <c r="D31" s="195">
        <v>0.96989999999999998</v>
      </c>
      <c r="E31" s="195">
        <v>1.0011000000000001</v>
      </c>
      <c r="M31" s="102"/>
    </row>
    <row r="32" spans="1:13" ht="15" x14ac:dyDescent="0.2">
      <c r="A32" s="89" t="s">
        <v>29</v>
      </c>
      <c r="B32" s="197"/>
      <c r="C32" s="93"/>
      <c r="D32" s="93"/>
      <c r="E32" s="93"/>
      <c r="M32" s="102"/>
    </row>
    <row r="33" spans="1:14" ht="15" x14ac:dyDescent="0.2">
      <c r="A33" s="57" t="s">
        <v>40</v>
      </c>
      <c r="B33" s="193">
        <v>676266.54359999998</v>
      </c>
      <c r="C33" s="195">
        <v>0.97709999999999997</v>
      </c>
      <c r="D33" s="195">
        <v>0.94650000000000001</v>
      </c>
      <c r="E33" s="195">
        <v>1.0077</v>
      </c>
      <c r="M33" s="102"/>
    </row>
    <row r="34" spans="1:14" x14ac:dyDescent="0.2">
      <c r="A34" s="57" t="s">
        <v>110</v>
      </c>
      <c r="B34" s="193">
        <v>640138.08840000001</v>
      </c>
      <c r="C34" s="195">
        <v>0.92490000000000006</v>
      </c>
      <c r="D34" s="195">
        <v>0.90049999999999997</v>
      </c>
      <c r="E34" s="195">
        <v>0.94920000000000004</v>
      </c>
    </row>
    <row r="35" spans="1:14" ht="15" x14ac:dyDescent="0.2">
      <c r="A35" s="57" t="s">
        <v>111</v>
      </c>
      <c r="B35" s="96">
        <v>681941.89480000001</v>
      </c>
      <c r="C35" s="195">
        <v>0.98529999999999995</v>
      </c>
      <c r="D35" s="195">
        <v>0.96989999999999998</v>
      </c>
      <c r="E35" s="195">
        <v>1.0006999999999999</v>
      </c>
      <c r="M35" s="102"/>
    </row>
    <row r="36" spans="1:14" ht="15" x14ac:dyDescent="0.2">
      <c r="A36" s="89" t="s">
        <v>30</v>
      </c>
      <c r="B36" s="92"/>
      <c r="C36" s="94"/>
      <c r="D36" s="94"/>
      <c r="E36" s="94"/>
      <c r="M36" s="102"/>
    </row>
    <row r="37" spans="1:14" ht="15" x14ac:dyDescent="0.2">
      <c r="A37" s="57" t="s">
        <v>40</v>
      </c>
      <c r="B37" s="96">
        <v>1440929.8493999999</v>
      </c>
      <c r="C37" s="195">
        <v>0.97389999999999999</v>
      </c>
      <c r="D37" s="195">
        <v>0.94979999999999998</v>
      </c>
      <c r="E37" s="195">
        <v>0.99809999999999999</v>
      </c>
      <c r="M37" s="102"/>
    </row>
    <row r="38" spans="1:14" x14ac:dyDescent="0.2">
      <c r="A38" s="57" t="s">
        <v>110</v>
      </c>
      <c r="B38" s="96">
        <v>1370947.3236</v>
      </c>
      <c r="C38" s="195">
        <v>0.92659999999999998</v>
      </c>
      <c r="D38" s="195">
        <v>0.91269999999999996</v>
      </c>
      <c r="E38" s="195">
        <v>0.94040000000000001</v>
      </c>
    </row>
    <row r="39" spans="1:14" x14ac:dyDescent="0.2">
      <c r="A39" s="57" t="s">
        <v>111</v>
      </c>
      <c r="B39" s="97">
        <v>1459720.0836</v>
      </c>
      <c r="C39" s="195">
        <v>0.98660000000000003</v>
      </c>
      <c r="D39" s="195">
        <v>0.97809999999999997</v>
      </c>
      <c r="E39" s="195">
        <v>0.99509999999999998</v>
      </c>
    </row>
    <row r="40" spans="1:14" ht="15" x14ac:dyDescent="0.2">
      <c r="A40" s="89" t="s">
        <v>31</v>
      </c>
      <c r="B40" s="197"/>
      <c r="C40" s="93"/>
      <c r="D40" s="93"/>
      <c r="E40" s="93"/>
      <c r="M40" s="102"/>
      <c r="N40" s="226"/>
    </row>
    <row r="41" spans="1:14" ht="15" x14ac:dyDescent="0.2">
      <c r="A41" s="57" t="s">
        <v>40</v>
      </c>
      <c r="B41" s="193">
        <v>320158.41440000001</v>
      </c>
      <c r="C41" s="195">
        <v>0.93279999999999996</v>
      </c>
      <c r="D41" s="195">
        <v>0.90210000000000001</v>
      </c>
      <c r="E41" s="195">
        <v>0.96340000000000003</v>
      </c>
      <c r="M41" s="102"/>
      <c r="N41" s="226"/>
    </row>
    <row r="42" spans="1:14" ht="15" x14ac:dyDescent="0.2">
      <c r="A42" s="57" t="s">
        <v>110</v>
      </c>
      <c r="B42" s="193">
        <v>292666.25209999998</v>
      </c>
      <c r="C42" s="195">
        <v>0.85270000000000001</v>
      </c>
      <c r="D42" s="195">
        <v>0.81330000000000002</v>
      </c>
      <c r="E42" s="195">
        <v>0.89219999999999999</v>
      </c>
      <c r="M42" s="102"/>
      <c r="N42" s="226"/>
    </row>
    <row r="43" spans="1:14" x14ac:dyDescent="0.2">
      <c r="A43" s="57" t="s">
        <v>111</v>
      </c>
      <c r="B43" s="96">
        <v>813544.77780000004</v>
      </c>
      <c r="C43" s="195">
        <v>0.99180000000000001</v>
      </c>
      <c r="D43" s="195">
        <v>0.98160000000000003</v>
      </c>
      <c r="E43" s="195">
        <v>1.0021</v>
      </c>
    </row>
    <row r="44" spans="1:14" ht="15" x14ac:dyDescent="0.2">
      <c r="A44" s="89" t="s">
        <v>32</v>
      </c>
      <c r="B44" s="92"/>
      <c r="C44" s="94"/>
      <c r="D44" s="94"/>
      <c r="E44" s="94"/>
      <c r="M44" s="102"/>
    </row>
    <row r="45" spans="1:14" ht="15" x14ac:dyDescent="0.2">
      <c r="A45" s="57" t="s">
        <v>40</v>
      </c>
      <c r="B45" s="96">
        <v>815349.37399999995</v>
      </c>
      <c r="C45" s="195">
        <v>0.99399999999999999</v>
      </c>
      <c r="D45" s="195">
        <v>0.98370000000000002</v>
      </c>
      <c r="E45" s="195">
        <v>1.0043</v>
      </c>
      <c r="M45" s="102"/>
    </row>
    <row r="46" spans="1:14" ht="15" x14ac:dyDescent="0.2">
      <c r="A46" s="57" t="s">
        <v>110</v>
      </c>
      <c r="B46" s="96">
        <v>767035.41210000007</v>
      </c>
      <c r="C46" s="195">
        <v>0.93510000000000004</v>
      </c>
      <c r="D46" s="195">
        <v>0.91910000000000003</v>
      </c>
      <c r="E46" s="195">
        <v>0.95109999999999995</v>
      </c>
      <c r="M46" s="102"/>
    </row>
    <row r="47" spans="1:14" x14ac:dyDescent="0.2">
      <c r="A47" s="57" t="s">
        <v>111</v>
      </c>
      <c r="B47" s="96">
        <v>800338.41469999996</v>
      </c>
      <c r="C47" s="195">
        <v>0.97570000000000001</v>
      </c>
      <c r="D47" s="195">
        <v>0.95340000000000003</v>
      </c>
      <c r="E47" s="195">
        <v>0.99809999999999999</v>
      </c>
    </row>
    <row r="49" spans="1:6" x14ac:dyDescent="0.2">
      <c r="A49" s="229" t="s">
        <v>112</v>
      </c>
      <c r="B49" s="229"/>
      <c r="C49" s="229"/>
      <c r="D49" s="229"/>
      <c r="E49" s="229"/>
      <c r="F49" s="229"/>
    </row>
    <row r="50" spans="1:6" x14ac:dyDescent="0.2">
      <c r="A50" s="11" t="s">
        <v>95</v>
      </c>
    </row>
  </sheetData>
  <mergeCells count="5">
    <mergeCell ref="A49:F49"/>
    <mergeCell ref="A5:U5"/>
    <mergeCell ref="B8:E8"/>
    <mergeCell ref="D15:E15"/>
    <mergeCell ref="D9:E9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3" tint="0.39997558519241921"/>
  </sheetPr>
  <dimension ref="A1:Y25"/>
  <sheetViews>
    <sheetView topLeftCell="A7" zoomScaleNormal="100" workbookViewId="0">
      <selection activeCell="A11" sqref="A11:E14"/>
    </sheetView>
  </sheetViews>
  <sheetFormatPr defaultColWidth="11.42578125" defaultRowHeight="12.75" x14ac:dyDescent="0.2"/>
  <cols>
    <col min="1" max="1" width="78.42578125" style="16" customWidth="1"/>
    <col min="2" max="2" width="12.85546875" style="16" customWidth="1"/>
    <col min="3" max="3" width="8.5703125" style="16" bestFit="1" customWidth="1"/>
    <col min="4" max="4" width="13.28515625" style="16" customWidth="1"/>
    <col min="5" max="5" width="11.42578125" style="16" customWidth="1"/>
    <col min="6" max="6" width="7.5703125" style="16" bestFit="1" customWidth="1"/>
    <col min="7" max="7" width="17.42578125" style="16" bestFit="1" customWidth="1"/>
    <col min="8" max="8" width="4" style="16" bestFit="1" customWidth="1"/>
    <col min="9" max="9" width="7.5703125" style="16" bestFit="1" customWidth="1"/>
    <col min="10" max="10" width="17.42578125" style="16" bestFit="1" customWidth="1"/>
    <col min="11" max="11" width="4" style="16" bestFit="1" customWidth="1"/>
    <col min="12" max="12" width="7.5703125" style="16" bestFit="1" customWidth="1"/>
    <col min="13" max="13" width="17.42578125" style="16" bestFit="1" customWidth="1"/>
    <col min="14" max="14" width="4" style="16" bestFit="1" customWidth="1"/>
    <col min="15" max="15" width="9.140625" style="16" bestFit="1" customWidth="1"/>
    <col min="16" max="16" width="19.42578125" style="16" bestFit="1" customWidth="1"/>
    <col min="17" max="17" width="4" style="16" bestFit="1" customWidth="1"/>
    <col min="18" max="18" width="9.140625" style="16" bestFit="1" customWidth="1"/>
    <col min="19" max="19" width="19.42578125" style="16" bestFit="1" customWidth="1"/>
    <col min="20" max="20" width="6.42578125" style="16" bestFit="1" customWidth="1"/>
    <col min="21" max="21" width="18.140625" style="16" bestFit="1" customWidth="1"/>
    <col min="22" max="22" width="4" style="16" bestFit="1" customWidth="1"/>
    <col min="23" max="23" width="9.140625" style="16" bestFit="1" customWidth="1"/>
    <col min="24" max="24" width="6.42578125" style="16" bestFit="1" customWidth="1"/>
    <col min="25" max="25" width="18.140625" style="16" bestFit="1" customWidth="1"/>
    <col min="26" max="16384" width="11.42578125" style="16"/>
  </cols>
  <sheetData>
    <row r="1" spans="1:25" s="32" customFormat="1" ht="37.35" customHeight="1" x14ac:dyDescent="0.25">
      <c r="A1" s="33" t="s">
        <v>19</v>
      </c>
    </row>
    <row r="2" spans="1:25" s="34" customFormat="1" ht="31.35" customHeight="1" x14ac:dyDescent="0.35">
      <c r="A2" s="31" t="s">
        <v>0</v>
      </c>
    </row>
    <row r="3" spans="1:25" x14ac:dyDescent="0.2">
      <c r="A3" s="7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</row>
    <row r="4" spans="1:25" x14ac:dyDescent="0.2">
      <c r="A4" s="7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</row>
    <row r="5" spans="1:25" ht="18" x14ac:dyDescent="0.25">
      <c r="A5" s="242" t="s">
        <v>113</v>
      </c>
      <c r="B5" s="242"/>
      <c r="C5" s="242"/>
      <c r="D5" s="242"/>
      <c r="E5" s="242"/>
      <c r="F5" s="242"/>
      <c r="G5" s="242"/>
      <c r="H5" s="242"/>
      <c r="I5" s="242"/>
      <c r="J5" s="242"/>
      <c r="K5" s="242"/>
      <c r="L5" s="242"/>
      <c r="M5" s="242"/>
      <c r="N5" s="242"/>
      <c r="O5" s="242"/>
      <c r="P5" s="242"/>
      <c r="Q5" s="242"/>
      <c r="R5" s="242"/>
      <c r="S5" s="242"/>
      <c r="T5" s="242"/>
      <c r="U5" s="242"/>
      <c r="V5" s="242"/>
    </row>
    <row r="8" spans="1:25" ht="15.75" x14ac:dyDescent="0.25">
      <c r="B8" s="249"/>
      <c r="C8" s="249"/>
      <c r="D8" s="249"/>
      <c r="E8" s="249"/>
      <c r="F8" s="249"/>
      <c r="G8" s="249"/>
      <c r="H8" s="249"/>
      <c r="I8" s="249"/>
      <c r="J8" s="249"/>
      <c r="K8" s="249"/>
      <c r="L8" s="249"/>
      <c r="M8" s="249"/>
      <c r="N8" s="249"/>
      <c r="O8" s="249"/>
      <c r="P8" s="249"/>
      <c r="Q8" s="249"/>
      <c r="R8" s="249"/>
      <c r="S8" s="249"/>
      <c r="T8" s="29"/>
      <c r="U8" s="29"/>
      <c r="V8" s="29"/>
      <c r="W8" s="29"/>
      <c r="X8" s="29"/>
      <c r="Y8" s="29"/>
    </row>
    <row r="9" spans="1:25" ht="53.25" customHeight="1" x14ac:dyDescent="0.25">
      <c r="A9" s="10"/>
      <c r="B9" s="247" t="s">
        <v>22</v>
      </c>
      <c r="C9" s="248"/>
      <c r="D9" s="248"/>
      <c r="E9" s="248"/>
      <c r="F9" s="175"/>
      <c r="G9" s="175"/>
      <c r="H9" s="250"/>
      <c r="I9" s="250"/>
      <c r="J9" s="250"/>
      <c r="K9" s="250"/>
      <c r="L9" s="250"/>
      <c r="M9" s="250"/>
      <c r="N9" s="250"/>
      <c r="O9" s="250"/>
      <c r="P9" s="250"/>
      <c r="Q9" s="250"/>
      <c r="R9" s="250"/>
      <c r="S9" s="250"/>
    </row>
    <row r="10" spans="1:25" ht="54" customHeight="1" x14ac:dyDescent="0.25">
      <c r="A10" s="10"/>
      <c r="B10" s="64" t="s">
        <v>23</v>
      </c>
      <c r="C10" s="64" t="s">
        <v>24</v>
      </c>
      <c r="D10" s="245" t="s">
        <v>89</v>
      </c>
      <c r="E10" s="246"/>
      <c r="F10" s="138"/>
      <c r="G10" s="130"/>
      <c r="H10" s="138"/>
      <c r="I10" s="138"/>
      <c r="J10" s="130"/>
      <c r="K10" s="138"/>
      <c r="L10" s="138"/>
      <c r="M10" s="130"/>
      <c r="N10" s="138"/>
      <c r="O10" s="138"/>
      <c r="P10" s="130"/>
      <c r="Q10" s="138"/>
      <c r="R10" s="138"/>
      <c r="S10" s="130"/>
    </row>
    <row r="11" spans="1:25" x14ac:dyDescent="0.2">
      <c r="A11" s="158" t="s">
        <v>114</v>
      </c>
      <c r="B11" s="157">
        <f>C11*6850495</f>
        <v>1911288.1050000002</v>
      </c>
      <c r="C11" s="49">
        <v>0.27900000000000003</v>
      </c>
      <c r="D11" s="176">
        <v>0.27</v>
      </c>
      <c r="E11" s="179">
        <v>0.28899999999999998</v>
      </c>
      <c r="F11" s="161"/>
      <c r="G11" s="145"/>
      <c r="H11" s="160"/>
      <c r="I11" s="161"/>
      <c r="J11" s="145"/>
      <c r="K11" s="160"/>
      <c r="L11" s="161"/>
      <c r="M11" s="145"/>
      <c r="N11" s="160"/>
      <c r="O11" s="161"/>
      <c r="P11" s="145"/>
      <c r="Q11" s="160"/>
      <c r="R11" s="161"/>
      <c r="S11" s="145"/>
    </row>
    <row r="12" spans="1:25" x14ac:dyDescent="0.2">
      <c r="A12" s="158" t="s">
        <v>115</v>
      </c>
      <c r="B12" s="157">
        <f>C12*6850495</f>
        <v>828909.89500000002</v>
      </c>
      <c r="C12" s="46">
        <v>0.121</v>
      </c>
      <c r="D12" s="177">
        <v>0.115</v>
      </c>
      <c r="E12" s="179">
        <v>0.128</v>
      </c>
      <c r="G12" s="104"/>
    </row>
    <row r="13" spans="1:25" s="30" customFormat="1" ht="18.75" customHeight="1" x14ac:dyDescent="0.2">
      <c r="A13" s="159" t="s">
        <v>116</v>
      </c>
      <c r="B13" s="157">
        <f>C13*6850495</f>
        <v>767255.44000000006</v>
      </c>
      <c r="C13" s="47">
        <v>0.112</v>
      </c>
      <c r="D13" s="178">
        <v>0.105</v>
      </c>
      <c r="E13" s="180">
        <v>0.11799999999999999</v>
      </c>
      <c r="F13" s="163"/>
      <c r="G13" s="141"/>
      <c r="H13" s="162"/>
      <c r="I13" s="163"/>
      <c r="J13" s="141"/>
      <c r="K13" s="162"/>
      <c r="L13" s="163"/>
      <c r="M13" s="141"/>
      <c r="N13" s="162"/>
      <c r="O13" s="163"/>
      <c r="P13" s="141"/>
      <c r="Q13" s="162"/>
      <c r="R13" s="163"/>
      <c r="S13" s="141"/>
    </row>
    <row r="14" spans="1:25" x14ac:dyDescent="0.2">
      <c r="A14" s="158" t="s">
        <v>117</v>
      </c>
      <c r="B14" s="157">
        <f t="shared" ref="B14" si="0">C14*6850495</f>
        <v>1233089.0999999999</v>
      </c>
      <c r="C14" s="48">
        <v>0.18</v>
      </c>
      <c r="D14" s="176">
        <v>0.17100000000000001</v>
      </c>
      <c r="E14" s="179">
        <v>0.189</v>
      </c>
      <c r="F14" s="161"/>
      <c r="G14" s="164"/>
      <c r="H14" s="160"/>
      <c r="I14" s="161"/>
      <c r="J14" s="164"/>
      <c r="K14" s="160"/>
      <c r="L14" s="161"/>
      <c r="M14" s="164"/>
      <c r="N14" s="160"/>
      <c r="O14" s="161"/>
      <c r="P14" s="164"/>
      <c r="Q14" s="160"/>
      <c r="R14" s="161"/>
      <c r="S14" s="164"/>
    </row>
    <row r="16" spans="1:25" x14ac:dyDescent="0.2">
      <c r="E16" s="165"/>
      <c r="F16" s="166"/>
      <c r="G16" s="145"/>
      <c r="H16" s="165"/>
      <c r="I16" s="166"/>
      <c r="J16" s="145"/>
      <c r="K16" s="165"/>
      <c r="L16" s="166"/>
      <c r="M16" s="145"/>
      <c r="N16" s="165"/>
      <c r="O16" s="166"/>
      <c r="P16" s="145"/>
      <c r="Q16" s="165"/>
      <c r="R16" s="166"/>
      <c r="S16" s="145"/>
    </row>
    <row r="17" spans="1:19" x14ac:dyDescent="0.2">
      <c r="A17" s="15" t="s">
        <v>118</v>
      </c>
      <c r="G17" s="39"/>
      <c r="S17" s="39"/>
    </row>
    <row r="18" spans="1:19" ht="38.25" x14ac:dyDescent="0.2">
      <c r="A18" s="51" t="s">
        <v>119</v>
      </c>
    </row>
    <row r="19" spans="1:19" ht="25.5" x14ac:dyDescent="0.2">
      <c r="A19" s="51" t="s">
        <v>120</v>
      </c>
      <c r="G19" s="39"/>
      <c r="S19" s="39"/>
    </row>
    <row r="20" spans="1:19" ht="38.25" x14ac:dyDescent="0.2">
      <c r="A20" s="51" t="s">
        <v>121</v>
      </c>
      <c r="G20" s="39"/>
      <c r="S20" s="39"/>
    </row>
    <row r="21" spans="1:19" ht="38.25" x14ac:dyDescent="0.2">
      <c r="A21" s="51" t="s">
        <v>122</v>
      </c>
    </row>
    <row r="22" spans="1:19" x14ac:dyDescent="0.2">
      <c r="A22" s="52"/>
    </row>
    <row r="23" spans="1:19" x14ac:dyDescent="0.2">
      <c r="A23" s="51" t="s">
        <v>107</v>
      </c>
    </row>
    <row r="25" spans="1:19" x14ac:dyDescent="0.2">
      <c r="A25" s="11" t="s">
        <v>95</v>
      </c>
    </row>
  </sheetData>
  <mergeCells count="9">
    <mergeCell ref="D10:E10"/>
    <mergeCell ref="B9:E9"/>
    <mergeCell ref="B8:J8"/>
    <mergeCell ref="A5:V5"/>
    <mergeCell ref="H9:J9"/>
    <mergeCell ref="K9:M9"/>
    <mergeCell ref="N9:P9"/>
    <mergeCell ref="Q9:S9"/>
    <mergeCell ref="K8:S8"/>
  </mergeCells>
  <pageMargins left="0.05" right="0.05" top="0.5" bottom="0.5" header="0" footer="0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3" tint="0.39997558519241921"/>
  </sheetPr>
  <dimension ref="A1:U24"/>
  <sheetViews>
    <sheetView topLeftCell="A10" workbookViewId="0">
      <selection activeCell="A13" sqref="A13:E21"/>
    </sheetView>
  </sheetViews>
  <sheetFormatPr defaultColWidth="8.85546875" defaultRowHeight="15" x14ac:dyDescent="0.25"/>
  <cols>
    <col min="1" max="1" width="42.5703125" style="14" customWidth="1"/>
    <col min="2" max="2" width="11.85546875" style="14" customWidth="1"/>
    <col min="3" max="3" width="8.85546875" style="14"/>
    <col min="4" max="4" width="9.140625" style="14" bestFit="1" customWidth="1"/>
    <col min="5" max="5" width="11.5703125" style="14" customWidth="1"/>
    <col min="6" max="8" width="8.85546875" style="14"/>
    <col min="9" max="9" width="10.42578125" style="14" bestFit="1" customWidth="1"/>
    <col min="10" max="10" width="8.42578125" style="14" bestFit="1" customWidth="1"/>
    <col min="11" max="16384" width="8.85546875" style="14"/>
  </cols>
  <sheetData>
    <row r="1" spans="1:21" s="32" customFormat="1" ht="30" customHeight="1" x14ac:dyDescent="0.25">
      <c r="A1" s="33" t="s">
        <v>19</v>
      </c>
    </row>
    <row r="2" spans="1:21" s="34" customFormat="1" ht="31.35" customHeight="1" x14ac:dyDescent="0.35">
      <c r="A2" s="31" t="s">
        <v>0</v>
      </c>
    </row>
    <row r="3" spans="1:21" x14ac:dyDescent="0.25">
      <c r="A3" s="7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</row>
    <row r="4" spans="1:21" x14ac:dyDescent="0.25">
      <c r="A4" s="7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</row>
    <row r="5" spans="1:21" ht="18" x14ac:dyDescent="0.25">
      <c r="A5" s="19" t="s">
        <v>123</v>
      </c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</row>
    <row r="6" spans="1:21" ht="18" x14ac:dyDescent="0.25">
      <c r="A6" s="19"/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</row>
    <row r="7" spans="1:21" s="16" customFormat="1" ht="12" customHeight="1" x14ac:dyDescent="0.2"/>
    <row r="8" spans="1:21" s="16" customFormat="1" ht="15.75" x14ac:dyDescent="0.25">
      <c r="A8" s="10"/>
      <c r="B8" s="240" t="s">
        <v>22</v>
      </c>
      <c r="C8" s="241"/>
      <c r="D8" s="241"/>
      <c r="E8" s="241"/>
    </row>
    <row r="9" spans="1:21" s="16" customFormat="1" ht="15.75" x14ac:dyDescent="0.25">
      <c r="A9" s="63"/>
      <c r="B9" s="63"/>
      <c r="C9" s="64" t="s">
        <v>97</v>
      </c>
      <c r="D9" s="65" t="s">
        <v>98</v>
      </c>
      <c r="E9" s="66" t="s">
        <v>99</v>
      </c>
    </row>
    <row r="10" spans="1:21" s="16" customFormat="1" ht="12.75" x14ac:dyDescent="0.2">
      <c r="A10" s="55" t="s">
        <v>100</v>
      </c>
      <c r="B10" s="85">
        <v>0.27921699999999999</v>
      </c>
      <c r="C10" s="106">
        <v>2.1344731624350213E-2</v>
      </c>
      <c r="D10" s="56">
        <v>0.30056173162435018</v>
      </c>
      <c r="E10" s="58">
        <v>0.2578722683756498</v>
      </c>
    </row>
    <row r="11" spans="1:21" s="16" customFormat="1" x14ac:dyDescent="0.25">
      <c r="A11" s="14"/>
      <c r="B11" s="59"/>
      <c r="C11" s="60"/>
      <c r="D11" s="61"/>
      <c r="E11" s="62"/>
    </row>
    <row r="12" spans="1:21" s="16" customFormat="1" ht="15.75" x14ac:dyDescent="0.25">
      <c r="A12" s="63" t="s">
        <v>101</v>
      </c>
      <c r="B12" s="63" t="s">
        <v>23</v>
      </c>
      <c r="C12" s="64" t="s">
        <v>24</v>
      </c>
      <c r="D12" s="239" t="s">
        <v>89</v>
      </c>
      <c r="E12" s="239"/>
    </row>
    <row r="13" spans="1:21" s="16" customFormat="1" ht="12.75" x14ac:dyDescent="0.2">
      <c r="A13" s="80" t="s">
        <v>102</v>
      </c>
      <c r="B13" s="157">
        <v>73339.136219299995</v>
      </c>
      <c r="C13" s="198">
        <v>0.3008131</v>
      </c>
      <c r="D13" s="186">
        <v>0.26665519999999998</v>
      </c>
      <c r="E13" s="186">
        <v>0.33497100000000002</v>
      </c>
    </row>
    <row r="14" spans="1:21" s="16" customFormat="1" ht="12.75" x14ac:dyDescent="0.2">
      <c r="A14" s="80" t="s">
        <v>26</v>
      </c>
      <c r="B14" s="157">
        <v>226002.38952240002</v>
      </c>
      <c r="C14" s="198">
        <v>0.29273480000000002</v>
      </c>
      <c r="D14" s="186">
        <v>0.267511</v>
      </c>
      <c r="E14" s="186">
        <v>0.31795849999999998</v>
      </c>
    </row>
    <row r="15" spans="1:21" s="16" customFormat="1" ht="12.75" x14ac:dyDescent="0.2">
      <c r="A15" s="80" t="s">
        <v>27</v>
      </c>
      <c r="B15" s="157">
        <v>488503.38300660002</v>
      </c>
      <c r="C15" s="198">
        <v>0.29491410000000001</v>
      </c>
      <c r="D15" s="186">
        <v>0.27568290000000001</v>
      </c>
      <c r="E15" s="186">
        <v>0.31414530000000002</v>
      </c>
    </row>
    <row r="16" spans="1:21" s="16" customFormat="1" ht="12.75" x14ac:dyDescent="0.2">
      <c r="A16" s="80" t="s">
        <v>124</v>
      </c>
      <c r="B16" s="157">
        <v>211493.37914879998</v>
      </c>
      <c r="C16" s="198">
        <v>0.25086039999999998</v>
      </c>
      <c r="D16" s="186">
        <v>0.22903319999999999</v>
      </c>
      <c r="E16" s="186">
        <v>0.27268759999999997</v>
      </c>
    </row>
    <row r="17" spans="1:5" s="16" customFormat="1" ht="12.75" x14ac:dyDescent="0.2">
      <c r="A17" s="80" t="s">
        <v>29</v>
      </c>
      <c r="B17" s="157">
        <v>187193.84605599998</v>
      </c>
      <c r="C17" s="198">
        <v>0.27046599999999998</v>
      </c>
      <c r="D17" s="186">
        <v>0.24098559999999999</v>
      </c>
      <c r="E17" s="186">
        <v>0.2999465</v>
      </c>
    </row>
    <row r="18" spans="1:5" s="16" customFormat="1" ht="12.75" x14ac:dyDescent="0.2">
      <c r="A18" s="80" t="s">
        <v>30</v>
      </c>
      <c r="B18" s="157">
        <v>382700.84790599998</v>
      </c>
      <c r="C18" s="198">
        <v>0.25866099999999997</v>
      </c>
      <c r="D18" s="186">
        <v>0.235323</v>
      </c>
      <c r="E18" s="186">
        <v>0.281999</v>
      </c>
    </row>
    <row r="19" spans="1:5" s="16" customFormat="1" ht="12.75" x14ac:dyDescent="0.2">
      <c r="A19" s="80" t="s">
        <v>103</v>
      </c>
      <c r="B19" s="157">
        <v>106972.00350929999</v>
      </c>
      <c r="C19" s="198">
        <v>0.31166909999999998</v>
      </c>
      <c r="D19" s="186">
        <v>0.27354849999999997</v>
      </c>
      <c r="E19" s="186">
        <v>0.34978959999999998</v>
      </c>
    </row>
    <row r="20" spans="1:5" s="16" customFormat="1" ht="12.75" x14ac:dyDescent="0.2">
      <c r="A20" s="80" t="s">
        <v>32</v>
      </c>
      <c r="B20" s="157">
        <v>236909.19373220002</v>
      </c>
      <c r="C20" s="198">
        <v>0.28881820000000002</v>
      </c>
      <c r="D20" s="186">
        <v>0.26600469999999998</v>
      </c>
      <c r="E20" s="186">
        <v>0.31163170000000001</v>
      </c>
    </row>
    <row r="21" spans="1:5" s="16" customFormat="1" ht="12.75" x14ac:dyDescent="0.2">
      <c r="A21" s="82" t="s">
        <v>104</v>
      </c>
      <c r="B21" s="187">
        <v>1912774.6624149999</v>
      </c>
      <c r="C21" s="83">
        <v>0.27921699999999999</v>
      </c>
      <c r="D21" s="189">
        <v>0.26968490000000001</v>
      </c>
      <c r="E21" s="189">
        <v>0.28874909999999998</v>
      </c>
    </row>
    <row r="22" spans="1:5" x14ac:dyDescent="0.25">
      <c r="A22" s="16"/>
      <c r="B22" s="16"/>
      <c r="C22" s="16"/>
      <c r="D22" s="16"/>
      <c r="E22" s="16"/>
    </row>
    <row r="23" spans="1:5" ht="64.5" x14ac:dyDescent="0.25">
      <c r="A23" s="50" t="s">
        <v>125</v>
      </c>
    </row>
    <row r="24" spans="1:5" x14ac:dyDescent="0.25">
      <c r="A24" s="11" t="s">
        <v>95</v>
      </c>
    </row>
  </sheetData>
  <mergeCells count="2">
    <mergeCell ref="B8:E8"/>
    <mergeCell ref="D12:E12"/>
  </mergeCells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BA6BD6170C9164DA490496C365FD2E6" ma:contentTypeVersion="12" ma:contentTypeDescription="Create a new document." ma:contentTypeScope="" ma:versionID="03c2fabfec308c84b10b51b79f2558c7">
  <xsd:schema xmlns:xsd="http://www.w3.org/2001/XMLSchema" xmlns:xs="http://www.w3.org/2001/XMLSchema" xmlns:p="http://schemas.microsoft.com/office/2006/metadata/properties" xmlns:ns2="f1544004-7248-4312-b2d4-855665d7a2f6" xmlns:ns3="257aff42-bc22-40b0-a140-1b9cabdf45a7" targetNamespace="http://schemas.microsoft.com/office/2006/metadata/properties" ma:root="true" ma:fieldsID="9a2a1da30607b1e4359c0462a8bcf09a" ns2:_="" ns3:_="">
    <xsd:import namespace="f1544004-7248-4312-b2d4-855665d7a2f6"/>
    <xsd:import namespace="257aff42-bc22-40b0-a140-1b9cabdf45a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544004-7248-4312-b2d4-855665d7a2f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7aff42-bc22-40b0-a140-1b9cabdf45a7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A1A8AED-47C7-4784-8AB4-07D3E704246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3A46287-62D2-42B0-8302-E1ABA4A3FAFF}">
  <ds:schemaRefs>
    <ds:schemaRef ds:uri="257aff42-bc22-40b0-a140-1b9cabdf45a7"/>
    <ds:schemaRef ds:uri="http://schemas.openxmlformats.org/package/2006/metadata/core-properties"/>
    <ds:schemaRef ds:uri="http://purl.org/dc/terms/"/>
    <ds:schemaRef ds:uri="http://purl.org/dc/elements/1.1/"/>
    <ds:schemaRef ds:uri="http://schemas.microsoft.com/office/2006/documentManagement/types"/>
    <ds:schemaRef ds:uri="http://schemas.microsoft.com/office/2006/metadata/properties"/>
    <ds:schemaRef ds:uri="http://purl.org/dc/dcmitype/"/>
    <ds:schemaRef ds:uri="http://www.w3.org/XML/1998/namespace"/>
    <ds:schemaRef ds:uri="http://schemas.microsoft.com/office/infopath/2007/PartnerControls"/>
    <ds:schemaRef ds:uri="f1544004-7248-4312-b2d4-855665d7a2f6"/>
  </ds:schemaRefs>
</ds:datastoreItem>
</file>

<file path=customXml/itemProps3.xml><?xml version="1.0" encoding="utf-8"?>
<ds:datastoreItem xmlns:ds="http://schemas.openxmlformats.org/officeDocument/2006/customXml" ds:itemID="{56C776DD-57A6-423A-92F8-4AE47C80BD9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1544004-7248-4312-b2d4-855665d7a2f6"/>
    <ds:schemaRef ds:uri="257aff42-bc22-40b0-a140-1b9cabdf45a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1</vt:i4>
      </vt:variant>
    </vt:vector>
  </HeadingPairs>
  <TitlesOfParts>
    <vt:vector size="20" baseType="lpstr">
      <vt:lpstr>Cover</vt:lpstr>
      <vt:lpstr>Table of contents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'Table of contents'!Print_Area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Kate Wallace</dc:creator>
  <cp:keywords/>
  <dc:description/>
  <cp:lastModifiedBy>Alexandra Jones</cp:lastModifiedBy>
  <cp:revision/>
  <dcterms:created xsi:type="dcterms:W3CDTF">2016-06-01T17:31:49Z</dcterms:created>
  <dcterms:modified xsi:type="dcterms:W3CDTF">2022-04-26T13:49:42Z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0x0101004BA6BD6170C9164DA490496C365FD2E6</vt:lpwstr>
  </property>
</Properties>
</file>